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120" windowWidth="24240" windowHeight="11310" activeTab="2"/>
  </bookViews>
  <sheets>
    <sheet name=" B02 -2022 L1" sheetId="1" r:id="rId1"/>
    <sheet name=" B02 -2022 L2" sheetId="5" r:id="rId2"/>
    <sheet name="Sheet2" sheetId="2" r:id="rId3"/>
    <sheet name="Sheet3" sheetId="3" r:id="rId4"/>
  </sheets>
  <calcPr calcId="124519"/>
</workbook>
</file>

<file path=xl/calcChain.xml><?xml version="1.0" encoding="utf-8"?>
<calcChain xmlns="http://schemas.openxmlformats.org/spreadsheetml/2006/main">
  <c r="E138" i="2"/>
  <c r="E132"/>
  <c r="E133"/>
  <c r="E134"/>
  <c r="E135"/>
  <c r="E81"/>
  <c r="E82"/>
  <c r="E83"/>
  <c r="E84"/>
  <c r="E85"/>
  <c r="E86"/>
  <c r="E87"/>
  <c r="E88"/>
  <c r="E89"/>
  <c r="E90"/>
  <c r="E126"/>
  <c r="E127"/>
  <c r="E128"/>
  <c r="E129"/>
  <c r="E130"/>
  <c r="E131"/>
  <c r="E75"/>
  <c r="H99"/>
  <c r="C40"/>
  <c r="C39"/>
  <c r="E62" i="5" l="1"/>
  <c r="C61"/>
  <c r="C50"/>
  <c r="E50" s="1"/>
  <c r="C48"/>
  <c r="C29"/>
  <c r="C22"/>
  <c r="C16"/>
  <c r="C13"/>
  <c r="C50" i="1"/>
  <c r="C29"/>
  <c r="C155" i="2"/>
  <c r="C149"/>
  <c r="C147"/>
  <c r="C145"/>
  <c r="C142"/>
  <c r="D139"/>
  <c r="C139"/>
  <c r="C136"/>
  <c r="C126"/>
  <c r="E161"/>
  <c r="E162"/>
  <c r="E163"/>
  <c r="E165"/>
  <c r="E156"/>
  <c r="E157"/>
  <c r="E158"/>
  <c r="E140"/>
  <c r="D97"/>
  <c r="C97"/>
  <c r="D80"/>
  <c r="E72"/>
  <c r="E71"/>
  <c r="C80"/>
  <c r="C74"/>
  <c r="E139" l="1"/>
  <c r="C28" i="5"/>
  <c r="D145" i="2"/>
  <c r="D164"/>
  <c r="C164"/>
  <c r="D153"/>
  <c r="C153"/>
  <c r="D147"/>
  <c r="E53"/>
  <c r="E54"/>
  <c r="E55"/>
  <c r="E51"/>
  <c r="E45"/>
  <c r="E46"/>
  <c r="E47"/>
  <c r="E48"/>
  <c r="E37"/>
  <c r="E38"/>
  <c r="E39"/>
  <c r="E40"/>
  <c r="E35"/>
  <c r="E32"/>
  <c r="E164" l="1"/>
  <c r="D120"/>
  <c r="D112"/>
  <c r="E110"/>
  <c r="E114"/>
  <c r="E115"/>
  <c r="E116"/>
  <c r="E117"/>
  <c r="E118"/>
  <c r="E119"/>
  <c r="E100"/>
  <c r="E101"/>
  <c r="E102"/>
  <c r="D95"/>
  <c r="C89"/>
  <c r="E78"/>
  <c r="E65"/>
  <c r="E67"/>
  <c r="E64"/>
  <c r="C66"/>
  <c r="E66" s="1"/>
  <c r="C60"/>
  <c r="E171" l="1"/>
  <c r="F170"/>
  <c r="E170"/>
  <c r="D169"/>
  <c r="C169"/>
  <c r="F168"/>
  <c r="E168"/>
  <c r="D167"/>
  <c r="C167"/>
  <c r="F163"/>
  <c r="F162"/>
  <c r="F161"/>
  <c r="D160"/>
  <c r="C160"/>
  <c r="E159"/>
  <c r="D157"/>
  <c r="D156"/>
  <c r="E151"/>
  <c r="D150"/>
  <c r="E143"/>
  <c r="D137"/>
  <c r="F131"/>
  <c r="C131"/>
  <c r="D129"/>
  <c r="F129"/>
  <c r="C129"/>
  <c r="D127"/>
  <c r="C120"/>
  <c r="C113"/>
  <c r="D113" s="1"/>
  <c r="E113" s="1"/>
  <c r="E111"/>
  <c r="D109"/>
  <c r="D108" s="1"/>
  <c r="C109"/>
  <c r="D107"/>
  <c r="E107" s="1"/>
  <c r="D106"/>
  <c r="E106" s="1"/>
  <c r="C105"/>
  <c r="D104"/>
  <c r="C103"/>
  <c r="C95"/>
  <c r="E94"/>
  <c r="E93"/>
  <c r="E92"/>
  <c r="E91"/>
  <c r="D89"/>
  <c r="E79"/>
  <c r="D74"/>
  <c r="D73"/>
  <c r="D68" s="1"/>
  <c r="E70"/>
  <c r="E69"/>
  <c r="C68"/>
  <c r="E63"/>
  <c r="E62"/>
  <c r="E61"/>
  <c r="D60"/>
  <c r="E59"/>
  <c r="E58"/>
  <c r="E57"/>
  <c r="D56"/>
  <c r="C56"/>
  <c r="D52"/>
  <c r="C52"/>
  <c r="C49"/>
  <c r="D44"/>
  <c r="C44"/>
  <c r="E43"/>
  <c r="D42"/>
  <c r="C42"/>
  <c r="E41"/>
  <c r="D36"/>
  <c r="C36"/>
  <c r="D34"/>
  <c r="C34"/>
  <c r="D31"/>
  <c r="C31"/>
  <c r="D27"/>
  <c r="D26"/>
  <c r="D25"/>
  <c r="F23"/>
  <c r="E23"/>
  <c r="C23"/>
  <c r="D21"/>
  <c r="E21" s="1"/>
  <c r="C20"/>
  <c r="E62" i="1"/>
  <c r="C61"/>
  <c r="E50"/>
  <c r="C48"/>
  <c r="C22"/>
  <c r="C16"/>
  <c r="C13"/>
  <c r="D136" i="2" l="1"/>
  <c r="E136" s="1"/>
  <c r="E137"/>
  <c r="C125"/>
  <c r="E160"/>
  <c r="E109"/>
  <c r="C108"/>
  <c r="E31"/>
  <c r="D103"/>
  <c r="E103" s="1"/>
  <c r="E104"/>
  <c r="D126"/>
  <c r="D131"/>
  <c r="C30"/>
  <c r="E42"/>
  <c r="E80"/>
  <c r="D142"/>
  <c r="E142" s="1"/>
  <c r="E144"/>
  <c r="E148"/>
  <c r="D149"/>
  <c r="E150"/>
  <c r="E169"/>
  <c r="F169" s="1"/>
  <c r="E36"/>
  <c r="E34"/>
  <c r="D49"/>
  <c r="E49" s="1"/>
  <c r="E56"/>
  <c r="E167"/>
  <c r="F167" s="1"/>
  <c r="D20"/>
  <c r="D23"/>
  <c r="E74"/>
  <c r="D105"/>
  <c r="E105" s="1"/>
  <c r="D155"/>
  <c r="F160"/>
  <c r="E60"/>
  <c r="E52"/>
  <c r="E44"/>
  <c r="E68"/>
  <c r="E97"/>
  <c r="F97" s="1"/>
  <c r="C28" i="1"/>
  <c r="D125" i="2" l="1"/>
  <c r="E108"/>
  <c r="E149"/>
  <c r="E155"/>
  <c r="C29"/>
  <c r="D30"/>
  <c r="E125" l="1"/>
  <c r="F29"/>
  <c r="D29"/>
  <c r="E29" s="1"/>
  <c r="E30"/>
</calcChain>
</file>

<file path=xl/sharedStrings.xml><?xml version="1.0" encoding="utf-8"?>
<sst xmlns="http://schemas.openxmlformats.org/spreadsheetml/2006/main" count="389" uniqueCount="213">
  <si>
    <t>Biểu số 2</t>
  </si>
  <si>
    <t>Chương: 622</t>
  </si>
  <si>
    <t>CỘNG HÒA XÃ HỘI CHỦ NGHĨA VIỆT NAM</t>
  </si>
  <si>
    <t>Độc lập - Tự do - Hạnh phúc</t>
  </si>
  <si>
    <t>ĐVT:  đồng</t>
  </si>
  <si>
    <t>STT</t>
  </si>
  <si>
    <t>Nội dung</t>
  </si>
  <si>
    <t>Dự toán được giao</t>
  </si>
  <si>
    <t>A</t>
  </si>
  <si>
    <t>Tổng số thu, chi, nộp ngân sách phí, lệ phí</t>
  </si>
  <si>
    <t>I</t>
  </si>
  <si>
    <t>Số thu phí, lệ phí</t>
  </si>
  <si>
    <t>Lệ phí</t>
  </si>
  <si>
    <t>Phí</t>
  </si>
  <si>
    <t>II</t>
  </si>
  <si>
    <t>Chi từ nguồn thu phí được để lại</t>
  </si>
  <si>
    <t>Chi sự nghiệp giáo dục</t>
  </si>
  <si>
    <t>Chi quản lý hành chính</t>
  </si>
  <si>
    <t>III</t>
  </si>
  <si>
    <t>Số phí, lệ phí nộp ngân sách nhà nước</t>
  </si>
  <si>
    <t>IV</t>
  </si>
  <si>
    <t>Thu từ NSNN giao</t>
  </si>
  <si>
    <t>Nguồn kinh phí thực hiện tự chủ (13)</t>
  </si>
  <si>
    <t>Nguồn kinh phí thực hiện tự chủ CCTL (14)</t>
  </si>
  <si>
    <t>Nguồn kinh phí thực hiện không tự chủ (12)</t>
  </si>
  <si>
    <t xml:space="preserve">Nguồn kinh phí thực hiện không tự chủ (chi sự nghiệp giáo dục - đào tạo - 098) </t>
  </si>
  <si>
    <t>(Chi tiết theo từng loại thu)</t>
  </si>
  <si>
    <t>B</t>
  </si>
  <si>
    <t>Dự toán chi ngân sách nhà nước</t>
  </si>
  <si>
    <t>1.1</t>
  </si>
  <si>
    <t>Tiền lương</t>
  </si>
  <si>
    <t>1.2</t>
  </si>
  <si>
    <t>Tiền công trả cho lao động thường xuyên theo hợp đồng</t>
  </si>
  <si>
    <t>Phụ cấp lương</t>
  </si>
  <si>
    <t>1.3</t>
  </si>
  <si>
    <t>Phúc lợi tập thể</t>
  </si>
  <si>
    <t>1.4</t>
  </si>
  <si>
    <t>Các khoản đóng góp</t>
  </si>
  <si>
    <t>1.5</t>
  </si>
  <si>
    <t>Thanh toán cho cá nhân</t>
  </si>
  <si>
    <t>Dịch vụ công cộng</t>
  </si>
  <si>
    <t>1.6</t>
  </si>
  <si>
    <t>Vật tư văn phòng</t>
  </si>
  <si>
    <t>1.7</t>
  </si>
  <si>
    <t>Thông tin liên lạc</t>
  </si>
  <si>
    <t>1.9</t>
  </si>
  <si>
    <t>Hội nghị</t>
  </si>
  <si>
    <t>1.8</t>
  </si>
  <si>
    <t>Công tác phí</t>
  </si>
  <si>
    <t>Chi phí thuê mướn</t>
  </si>
  <si>
    <t>1.10</t>
  </si>
  <si>
    <t>Sửa chữa thường xuyên</t>
  </si>
  <si>
    <t>1.11</t>
  </si>
  <si>
    <t>Chi phí nghiệp vụ chuyên môn</t>
  </si>
  <si>
    <t>1.12</t>
  </si>
  <si>
    <t>Mua sắm tài sản vô hình</t>
  </si>
  <si>
    <t>1.13</t>
  </si>
  <si>
    <t>Chi khác</t>
  </si>
  <si>
    <t>1.16</t>
  </si>
  <si>
    <t>Chi cho công tác Đảng</t>
  </si>
  <si>
    <t>Loại: 340, khoản: 341 (Nguồn kinh phí thực hiện tự chủ CCTL (14))</t>
  </si>
  <si>
    <t>2.1</t>
  </si>
  <si>
    <t>3.2</t>
  </si>
  <si>
    <t>Hỗ trợ chi phí học tập</t>
  </si>
  <si>
    <t>2.2</t>
  </si>
  <si>
    <t>2.3</t>
  </si>
  <si>
    <t>2.4</t>
  </si>
  <si>
    <t>Mua sắm tài sản phục vụ công tác chuyên môn</t>
  </si>
  <si>
    <t>2.5</t>
  </si>
  <si>
    <t>2.6</t>
  </si>
  <si>
    <t>2.7</t>
  </si>
  <si>
    <t>Loại: 090, khoản: 098 (Nguồn kinh phí thực hiện không tự chủ (chi sự nghiệp giáo dục - đào tạo - 098))</t>
  </si>
  <si>
    <t>3.1</t>
  </si>
  <si>
    <r>
      <rPr>
        <b/>
        <i/>
        <sz val="14"/>
        <rFont val="Times New Roman"/>
        <family val="1"/>
      </rPr>
      <t xml:space="preserve">                                                                Tân Định</t>
    </r>
    <r>
      <rPr>
        <sz val="14"/>
        <rFont val="Times New Roman"/>
        <family val="1"/>
      </rPr>
      <t>, ngày 16 tháng 01 năm  2020</t>
    </r>
  </si>
  <si>
    <t xml:space="preserve">                                                                     Thủ trưởng đơn vị</t>
  </si>
  <si>
    <t>Biểu số 3</t>
  </si>
  <si>
    <t xml:space="preserve">          Căn cứ Thông tư số 61/2017/TT – BTC ngày 15 tháng 6 năm 2017 của Bộ Tài chính hướng dẫn thực hiện công khai ngân sách đối với đơn vị dự toán ngân sách, các tổ chức được ngân sách nhà nước hỗ trợ;</t>
  </si>
  <si>
    <t xml:space="preserve">          Căn cứ Thông tư số 90/2018/TT – BTC ngày 28 tháng 9 năm 2018 của Bộ Tài chính sửa đổi, bổ sung một số điều Thông tư 61/2017/TT-BTC ngày 15 tháng 6 năm 2017 của Bộ Tài chính hướng dẫn thực hiện công khai ngân sách đối với đơn vị dự toán ngân sách, các tổ chức được ngân sách nhà nước hỗ trợ;</t>
  </si>
  <si>
    <t>ĐVT: đồng</t>
  </si>
  <si>
    <t>Dự toán năm</t>
  </si>
  <si>
    <t>5 = 4/3</t>
  </si>
  <si>
    <t>Chi từ nguồn thu phí được khấu trừ hoặc để lại</t>
  </si>
  <si>
    <t>Chi sự nghiệp</t>
  </si>
  <si>
    <t>Mục: 6000</t>
  </si>
  <si>
    <t>Tiểu mục: 6001</t>
  </si>
  <si>
    <t>Tiểu mục: 6003</t>
  </si>
  <si>
    <t>Mục: 6050</t>
  </si>
  <si>
    <t>Tiểu mục: 6051</t>
  </si>
  <si>
    <t>Mục: 6100</t>
  </si>
  <si>
    <t>Tiểu mục: 6101</t>
  </si>
  <si>
    <t>Tiểu mục: 6112</t>
  </si>
  <si>
    <t>Tiểu mục: 6113</t>
  </si>
  <si>
    <t>Tiểu mục: 6115</t>
  </si>
  <si>
    <t>Tiểu mục: 6124</t>
  </si>
  <si>
    <t>Mục: 6250</t>
  </si>
  <si>
    <t>Tiểu mục: 6299</t>
  </si>
  <si>
    <t>Mục: 6300</t>
  </si>
  <si>
    <t>Tiểu mục: 6301</t>
  </si>
  <si>
    <t>Tiểu mục: 6302</t>
  </si>
  <si>
    <t>Tiểu mục: 6303</t>
  </si>
  <si>
    <t>Tiểu mục: 6304</t>
  </si>
  <si>
    <t>Mục: 6400</t>
  </si>
  <si>
    <t>Tiểu mục: 6404</t>
  </si>
  <si>
    <t>Tiểu mục: 6449</t>
  </si>
  <si>
    <t>Mục: 6500</t>
  </si>
  <si>
    <t>Tiểu mục: 6501</t>
  </si>
  <si>
    <t>Tiểu mục: 6502</t>
  </si>
  <si>
    <t>Tiểu mục: 6504</t>
  </si>
  <si>
    <t>Mục: 6550</t>
  </si>
  <si>
    <t>Tiểu mục: 6551</t>
  </si>
  <si>
    <t>Tiểu mục: 6552</t>
  </si>
  <si>
    <t>Tiểu mục: 6599</t>
  </si>
  <si>
    <t>Mục: 6600</t>
  </si>
  <si>
    <t>Tiểu mục: 6601</t>
  </si>
  <si>
    <t>Tiểu mục: 6605</t>
  </si>
  <si>
    <t>Tiểu mục: 6608</t>
  </si>
  <si>
    <t>Tiểu mục: 6618</t>
  </si>
  <si>
    <t>Tiểu mục: 6649</t>
  </si>
  <si>
    <t>Mục: 6700</t>
  </si>
  <si>
    <t>Tiểu mục: 6701</t>
  </si>
  <si>
    <t>Tiểu mục: 6702</t>
  </si>
  <si>
    <t>Tiểu mục: 6703</t>
  </si>
  <si>
    <t>Tiểu mục: 6704</t>
  </si>
  <si>
    <t>Tiểu mục: 6749</t>
  </si>
  <si>
    <t>Mục: 6750</t>
  </si>
  <si>
    <t>Tiểu mục: 6751</t>
  </si>
  <si>
    <t>Tiểu mục: 6754</t>
  </si>
  <si>
    <t>Tiểu mục: 6758</t>
  </si>
  <si>
    <t>Tiểu mục: 6799</t>
  </si>
  <si>
    <t>Mục: 6900</t>
  </si>
  <si>
    <t>Tiểu mục: 6907</t>
  </si>
  <si>
    <t>Tiểu mục: 6908</t>
  </si>
  <si>
    <t>Tiểu mục: 6912</t>
  </si>
  <si>
    <t>Tiểu mục: 6913</t>
  </si>
  <si>
    <t>Tiểu mục: 6921</t>
  </si>
  <si>
    <t>Tiểu mục: 6949</t>
  </si>
  <si>
    <t>Mục: 7000</t>
  </si>
  <si>
    <t>Tiểu mục: 7001</t>
  </si>
  <si>
    <t>Tiểu mục: 7003</t>
  </si>
  <si>
    <t>Tiểu mục: 7004</t>
  </si>
  <si>
    <t>Tiểu mục: 7049</t>
  </si>
  <si>
    <t>Mục: 7050</t>
  </si>
  <si>
    <t>Tiểu mục: 7053</t>
  </si>
  <si>
    <t>Mục: 7750</t>
  </si>
  <si>
    <t>Tiểu mục: 7756</t>
  </si>
  <si>
    <t>Tiểu mục: 7758</t>
  </si>
  <si>
    <t>Tiểu mục: 7764</t>
  </si>
  <si>
    <t>Tiểu mục: 7799</t>
  </si>
  <si>
    <t>Mục: 7850</t>
  </si>
  <si>
    <t>Tiểu mục: 7899</t>
  </si>
  <si>
    <t>Mục: 7950</t>
  </si>
  <si>
    <t>Tiểu mục: 7952</t>
  </si>
  <si>
    <t>Tiểu mục: 7954</t>
  </si>
  <si>
    <t>Tiểu mục: 6049</t>
  </si>
  <si>
    <t>Tiểu mục: 6117</t>
  </si>
  <si>
    <t>Tiểu mục: 6105</t>
  </si>
  <si>
    <t>Tiểu mục: 6149</t>
  </si>
  <si>
    <t>Mục: 6150</t>
  </si>
  <si>
    <t>Tiểu mục: 6157</t>
  </si>
  <si>
    <t>Tiểu mục: 6406</t>
  </si>
  <si>
    <t>Mục: 6650</t>
  </si>
  <si>
    <t>Tiểu mục: 7757</t>
  </si>
  <si>
    <t>Tiểu mục: 7851</t>
  </si>
  <si>
    <t>Tiểu mục: 7854</t>
  </si>
  <si>
    <t>Nguồn kinh phí cắt giảm phòng chống dịch (28)</t>
  </si>
  <si>
    <r>
      <rPr>
        <b/>
        <i/>
        <sz val="14"/>
        <rFont val="Times New Roman"/>
        <family val="1"/>
      </rPr>
      <t xml:space="preserve">                         Tân Định</t>
    </r>
    <r>
      <rPr>
        <sz val="14"/>
        <rFont val="Times New Roman"/>
        <family val="1"/>
      </rPr>
      <t>, ngày 07 tháng 4 năm  2020</t>
    </r>
  </si>
  <si>
    <t xml:space="preserve">                                Thủ trưởng đơn vị</t>
  </si>
  <si>
    <t>Đơn vị: TRƯỜNG THCS PHÚA AN</t>
  </si>
  <si>
    <t>Phụ cấp lương (dư giờ)</t>
  </si>
  <si>
    <t>Hiệu trưởng</t>
  </si>
  <si>
    <t>Kế toán</t>
  </si>
  <si>
    <t>Đinh Thị Ngọc Quí</t>
  </si>
  <si>
    <t xml:space="preserve">          Trường THCS Phú An công khai tình hình thực hiện dự toán Ngân sách Nhà nước năm 2022 như sau:</t>
  </si>
  <si>
    <t>Tiểu mục: 6658</t>
  </si>
  <si>
    <t>Tiểu mục: 6906</t>
  </si>
  <si>
    <t>Tiểu mục: 7761</t>
  </si>
  <si>
    <t>Tiểu mục: 7012</t>
  </si>
  <si>
    <t>Tiểu mục: 6757</t>
  </si>
  <si>
    <t>Tiểu mục: 6956</t>
  </si>
  <si>
    <t>Mục: 8000</t>
  </si>
  <si>
    <t>Tiểu mục: 8006</t>
  </si>
  <si>
    <t>Mục: 6950</t>
  </si>
  <si>
    <t xml:space="preserve">Chi khác </t>
  </si>
  <si>
    <t>Hổ trợ giải quyết việc làm</t>
  </si>
  <si>
    <t xml:space="preserve">          Căn cứ Nghị định số 1955/2016/NĐ – CP ngày 21 tháng 12 năm 2016 của Chính phủ quy định chi tiết thi hành một số điều của Luật ngân sách Nhà nước;</t>
  </si>
  <si>
    <t>Loại: 070, khoản: 073 (Nguồn kinh phí thực hiện không tự chủ (nguồn 14))</t>
  </si>
  <si>
    <t>Loại: 070, khoản: 073 (Nguồn kinh phí thực hiện không tự chủ (12))</t>
  </si>
  <si>
    <t>Loại: 070, khoản: 073 (Nguồn kinh phí thực hiện tự chủ (13))</t>
  </si>
  <si>
    <t>Loại: 070, khoản: 073 (Nguồn kinh phí thực hiện tự chủ CCTL (14))</t>
  </si>
  <si>
    <r>
      <t>Đơn vị:</t>
    </r>
    <r>
      <rPr>
        <b/>
        <sz val="14"/>
        <color theme="1"/>
        <rFont val="Times New Roman"/>
        <family val="1"/>
      </rPr>
      <t xml:space="preserve"> TRƯỜNG THCS PHÚ AN</t>
    </r>
  </si>
  <si>
    <t>DỰ TOÁN NGÂN SÁCH NHÀ NƯỚC NĂM 2022</t>
  </si>
  <si>
    <t>1.14</t>
  </si>
  <si>
    <t>1.15</t>
  </si>
  <si>
    <t>1.17</t>
  </si>
  <si>
    <t>1.18</t>
  </si>
  <si>
    <t>Tiền lương hợp đồng gv ngắn hạn</t>
  </si>
  <si>
    <t>Ngày 15 tháng 01 năm 2022</t>
  </si>
  <si>
    <t xml:space="preserve">(Ban hành kèm theo QĐ số 19 /THCS Phú An  ngày 06 tháng 01 năm 2022 của Trường THCS Phú An)  </t>
  </si>
  <si>
    <t xml:space="preserve">             Kế toán</t>
  </si>
  <si>
    <t xml:space="preserve">   Đinh Thị Ngọc Quí</t>
  </si>
  <si>
    <t>Vật tư văn phòng (Bàn ghế học sinh)</t>
  </si>
  <si>
    <t xml:space="preserve">             Kế toán                                                               Hiệu trưởng</t>
  </si>
  <si>
    <t xml:space="preserve">                                                                         Ngày 01 tháng 12 năm 2022</t>
  </si>
  <si>
    <t>CÔNG KHAI THỰC HIỆN DỰ TOÁN NGÂN SÁCH NHÀ NƯỚC NĂM 2022</t>
  </si>
  <si>
    <t xml:space="preserve">          Căn cứ Quyết định số 979A/QĐ-PGĐT ngày 24 tháng 11 năm 2022 của  Phòng GD-ĐT thị xã Bến Cát về việc điều chỉnh dự toán thu ngân sách nhà nước; thu, chi và phân bổ ngân sách địa phương năm 2022</t>
  </si>
  <si>
    <t>Tiểu mục: 6916</t>
  </si>
  <si>
    <t>Tiểu mục: 7753</t>
  </si>
  <si>
    <t>Ước thực hiện  năm 2022</t>
  </si>
  <si>
    <t>Ước thực hiện năm 2022/dự toán năm 2019 (tỷ lệ %)</t>
  </si>
  <si>
    <t>Ước thực hiện năm 2022/so với cùng kỳ năm trước (tỷ lệ %)</t>
  </si>
  <si>
    <t xml:space="preserve">(Ban hành kèm theo Quyết định số  07/QĐ-PGDĐT ngày  30 tháng 01 năm 2023 của Trường THCS Phú An)  </t>
  </si>
  <si>
    <t>Ngày 25 tháng 03 năm 2023</t>
  </si>
  <si>
    <t xml:space="preserve">(Ban hành kèm theo QĐ số 107 /THCS Phú An  ngày 15 tháng 11 năm 2022 của Trường THCS Phú An)  </t>
  </si>
</sst>
</file>

<file path=xl/styles.xml><?xml version="1.0" encoding="utf-8"?>
<styleSheet xmlns="http://schemas.openxmlformats.org/spreadsheetml/2006/main">
  <numFmts count="5">
    <numFmt numFmtId="41" formatCode="_-* #,##0_-;\-* #,##0_-;_-* &quot;-&quot;_-;_-@_-"/>
    <numFmt numFmtId="164" formatCode="_(* #,##0.00_);_(* \(#,##0.00\);_(* &quot;-&quot;??_);_(@_)"/>
    <numFmt numFmtId="165" formatCode="_(* #,##0_);_(* \(#,##0\);_(* &quot;-&quot;??_);_(@_)"/>
    <numFmt numFmtId="166" formatCode="0.0"/>
    <numFmt numFmtId="167" formatCode="_(* #,##0_);_(* \(#,##0\);_(* \-??_);_(@_)"/>
  </numFmts>
  <fonts count="20">
    <font>
      <sz val="12"/>
      <color theme="1"/>
      <name val="Times New Roman"/>
      <family val="2"/>
    </font>
    <font>
      <sz val="12"/>
      <color theme="1"/>
      <name val="Times New Roman"/>
      <family val="2"/>
    </font>
    <font>
      <sz val="14"/>
      <color theme="1"/>
      <name val="Times New Roman"/>
      <family val="1"/>
    </font>
    <font>
      <b/>
      <sz val="13"/>
      <color theme="1"/>
      <name val="Times New Roman"/>
      <family val="1"/>
    </font>
    <font>
      <b/>
      <sz val="14"/>
      <color theme="1"/>
      <name val="Times New Roman"/>
      <family val="1"/>
    </font>
    <font>
      <b/>
      <sz val="16"/>
      <name val="Times New Roman"/>
      <family val="1"/>
    </font>
    <font>
      <b/>
      <i/>
      <sz val="14"/>
      <name val="Times New Roman"/>
      <family val="1"/>
    </font>
    <font>
      <i/>
      <sz val="14"/>
      <color theme="1"/>
      <name val="Times New Roman"/>
      <family val="1"/>
    </font>
    <font>
      <b/>
      <sz val="14"/>
      <name val="Times New Roman"/>
      <family val="1"/>
    </font>
    <font>
      <sz val="14"/>
      <name val="Times New Roman"/>
      <family val="1"/>
    </font>
    <font>
      <i/>
      <sz val="14"/>
      <name val="Times New Roman"/>
      <family val="1"/>
    </font>
    <font>
      <b/>
      <sz val="18"/>
      <name val="Times New Roman"/>
      <family val="1"/>
    </font>
    <font>
      <sz val="14"/>
      <color rgb="FF000000"/>
      <name val="Times New Roman"/>
      <family val="1"/>
    </font>
    <font>
      <sz val="14"/>
      <color indexed="8"/>
      <name val="Times New Roman"/>
      <family val="1"/>
    </font>
    <font>
      <b/>
      <sz val="9"/>
      <name val="Times New Roman"/>
      <family val="1"/>
    </font>
    <font>
      <b/>
      <sz val="12"/>
      <name val="Times New Roman"/>
      <family val="1"/>
    </font>
    <font>
      <b/>
      <sz val="11"/>
      <name val="Times New Roman"/>
      <family val="1"/>
    </font>
    <font>
      <sz val="10"/>
      <name val="Arial"/>
      <family val="2"/>
    </font>
    <font>
      <sz val="14"/>
      <name val="VNI-Helve-Condense"/>
    </font>
    <font>
      <b/>
      <i/>
      <sz val="11"/>
      <name val="Times New Roman"/>
      <family val="1"/>
    </font>
  </fonts>
  <fills count="3">
    <fill>
      <patternFill patternType="none"/>
    </fill>
    <fill>
      <patternFill patternType="gray125"/>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41" fontId="1" fillId="0" borderId="0" applyFont="0" applyFill="0" applyBorder="0" applyAlignment="0" applyProtection="0"/>
  </cellStyleXfs>
  <cellXfs count="104">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left"/>
    </xf>
    <xf numFmtId="165" fontId="2" fillId="0" borderId="0" xfId="1" applyNumberFormat="1" applyFont="1"/>
    <xf numFmtId="0" fontId="7" fillId="0" borderId="0" xfId="0" applyFont="1" applyAlignment="1">
      <alignment horizontal="right"/>
    </xf>
    <xf numFmtId="0" fontId="8" fillId="0" borderId="1" xfId="0" applyFont="1" applyBorder="1" applyAlignment="1">
      <alignment horizontal="center" vertical="center"/>
    </xf>
    <xf numFmtId="165" fontId="8" fillId="0" borderId="1" xfId="1" applyNumberFormat="1"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165" fontId="8" fillId="0" borderId="1" xfId="1" applyNumberFormat="1" applyFont="1" applyBorder="1"/>
    <xf numFmtId="0" fontId="8" fillId="0" borderId="0" xfId="0" applyFont="1"/>
    <xf numFmtId="0" fontId="8" fillId="0" borderId="1" xfId="0" applyFont="1" applyBorder="1"/>
    <xf numFmtId="0" fontId="2" fillId="0" borderId="1" xfId="0" applyFont="1" applyBorder="1" applyAlignment="1">
      <alignment horizontal="center"/>
    </xf>
    <xf numFmtId="0" fontId="2" fillId="0" borderId="1" xfId="0" applyFont="1" applyBorder="1"/>
    <xf numFmtId="165" fontId="2" fillId="0" borderId="1" xfId="1" applyNumberFormat="1" applyFont="1" applyBorder="1"/>
    <xf numFmtId="0" fontId="4" fillId="0" borderId="1" xfId="0" applyFont="1" applyBorder="1" applyAlignment="1">
      <alignment horizontal="center"/>
    </xf>
    <xf numFmtId="0" fontId="4" fillId="0" borderId="1" xfId="0" applyFont="1" applyBorder="1"/>
    <xf numFmtId="165" fontId="4" fillId="0" borderId="1" xfId="1" applyNumberFormat="1" applyFont="1" applyBorder="1"/>
    <xf numFmtId="0" fontId="4" fillId="0" borderId="0" xfId="0" applyFont="1"/>
    <xf numFmtId="0" fontId="9" fillId="0" borderId="1" xfId="0" applyFont="1" applyBorder="1"/>
    <xf numFmtId="0" fontId="2" fillId="0" borderId="1" xfId="0" applyFont="1" applyBorder="1" applyAlignment="1">
      <alignment horizontal="center" vertical="center"/>
    </xf>
    <xf numFmtId="0" fontId="9" fillId="0" borderId="1" xfId="0" applyFont="1" applyBorder="1" applyAlignment="1">
      <alignment wrapText="1"/>
    </xf>
    <xf numFmtId="165" fontId="2" fillId="0" borderId="1" xfId="1" applyNumberFormat="1" applyFont="1" applyBorder="1" applyAlignment="1">
      <alignment vertical="center"/>
    </xf>
    <xf numFmtId="0" fontId="10" fillId="0" borderId="1" xfId="0" applyFont="1" applyBorder="1"/>
    <xf numFmtId="0" fontId="8" fillId="0" borderId="1" xfId="0" applyFont="1" applyBorder="1" applyAlignment="1">
      <alignment vertical="center" wrapText="1"/>
    </xf>
    <xf numFmtId="165" fontId="4" fillId="0" borderId="1" xfId="1" applyNumberFormat="1" applyFont="1" applyBorder="1" applyAlignment="1">
      <alignment vertical="center"/>
    </xf>
    <xf numFmtId="0" fontId="2" fillId="0" borderId="0" xfId="0" applyFont="1" applyAlignment="1">
      <alignment vertical="center"/>
    </xf>
    <xf numFmtId="165" fontId="8" fillId="0" borderId="1" xfId="1" applyNumberFormat="1" applyFont="1" applyBorder="1" applyAlignment="1">
      <alignment vertical="center"/>
    </xf>
    <xf numFmtId="0" fontId="8"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xf>
    <xf numFmtId="165" fontId="9" fillId="0" borderId="1" xfId="1" applyNumberFormat="1" applyFont="1" applyBorder="1"/>
    <xf numFmtId="0" fontId="9" fillId="0" borderId="0" xfId="0" applyFont="1"/>
    <xf numFmtId="166" fontId="9" fillId="0" borderId="1" xfId="0" applyNumberFormat="1" applyFont="1" applyBorder="1" applyAlignment="1">
      <alignment horizontal="center"/>
    </xf>
    <xf numFmtId="165" fontId="2" fillId="0" borderId="0" xfId="0" applyNumberFormat="1" applyFont="1"/>
    <xf numFmtId="0" fontId="2" fillId="0" borderId="0" xfId="0" applyFont="1" applyBorder="1" applyAlignment="1">
      <alignment horizontal="center"/>
    </xf>
    <xf numFmtId="0" fontId="2" fillId="0" borderId="0" xfId="0" applyFont="1" applyBorder="1"/>
    <xf numFmtId="165" fontId="2" fillId="0" borderId="0" xfId="1" applyNumberFormat="1" applyFont="1" applyBorder="1"/>
    <xf numFmtId="165" fontId="8" fillId="0" borderId="0" xfId="1" applyNumberFormat="1"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xf>
    <xf numFmtId="0" fontId="8" fillId="0" borderId="1" xfId="0" applyFont="1" applyBorder="1" applyAlignment="1">
      <alignment horizontal="center" vertical="center" wrapText="1"/>
    </xf>
    <xf numFmtId="165" fontId="2" fillId="0" borderId="1" xfId="0" applyNumberFormat="1" applyFont="1" applyBorder="1"/>
    <xf numFmtId="165" fontId="4" fillId="0" borderId="1" xfId="0" applyNumberFormat="1" applyFont="1" applyBorder="1"/>
    <xf numFmtId="49" fontId="8" fillId="0" borderId="1" xfId="0" applyNumberFormat="1" applyFont="1" applyBorder="1"/>
    <xf numFmtId="165" fontId="4" fillId="0" borderId="1" xfId="0" applyNumberFormat="1" applyFont="1" applyBorder="1" applyAlignment="1">
      <alignment vertical="center"/>
    </xf>
    <xf numFmtId="1" fontId="2" fillId="0" borderId="1" xfId="0" applyNumberFormat="1" applyFont="1" applyBorder="1"/>
    <xf numFmtId="1" fontId="4" fillId="0" borderId="1" xfId="0" applyNumberFormat="1" applyFont="1" applyBorder="1"/>
    <xf numFmtId="0" fontId="4" fillId="0" borderId="1" xfId="0" applyFont="1" applyBorder="1" applyAlignment="1">
      <alignment horizontal="center" vertical="center"/>
    </xf>
    <xf numFmtId="0" fontId="9" fillId="0" borderId="0" xfId="0" applyFont="1" applyAlignment="1"/>
    <xf numFmtId="0" fontId="8" fillId="0" borderId="0" xfId="0" applyFont="1" applyAlignment="1"/>
    <xf numFmtId="165" fontId="14" fillId="0" borderId="0" xfId="0" applyNumberFormat="1" applyFont="1"/>
    <xf numFmtId="3" fontId="13" fillId="0" borderId="4" xfId="0" applyNumberFormat="1" applyFont="1" applyBorder="1" applyAlignment="1"/>
    <xf numFmtId="0" fontId="15" fillId="0" borderId="1" xfId="0" applyFont="1" applyBorder="1" applyAlignment="1">
      <alignment vertical="center" wrapText="1"/>
    </xf>
    <xf numFmtId="165" fontId="4" fillId="0" borderId="0" xfId="1" applyNumberFormat="1" applyFont="1" applyAlignment="1">
      <alignment horizontal="center"/>
    </xf>
    <xf numFmtId="0" fontId="16" fillId="0" borderId="1" xfId="0" applyFont="1" applyBorder="1" applyAlignment="1">
      <alignment vertical="center" wrapText="1"/>
    </xf>
    <xf numFmtId="165" fontId="2" fillId="0" borderId="1" xfId="0" applyNumberFormat="1" applyFont="1" applyBorder="1" applyAlignment="1">
      <alignment vertical="center"/>
    </xf>
    <xf numFmtId="164" fontId="2" fillId="0" borderId="0" xfId="0" applyNumberFormat="1" applyFont="1"/>
    <xf numFmtId="164" fontId="2" fillId="0" borderId="0" xfId="0" applyNumberFormat="1" applyFont="1" applyAlignment="1">
      <alignment vertical="center"/>
    </xf>
    <xf numFmtId="0" fontId="4" fillId="0" borderId="1" xfId="0" applyFont="1" applyBorder="1" applyAlignment="1">
      <alignment vertical="center"/>
    </xf>
    <xf numFmtId="165" fontId="9" fillId="0" borderId="0" xfId="0" applyNumberFormat="1" applyFont="1"/>
    <xf numFmtId="165" fontId="4" fillId="0" borderId="0" xfId="0" applyNumberFormat="1" applyFont="1"/>
    <xf numFmtId="1" fontId="8" fillId="0" borderId="1" xfId="0" applyNumberFormat="1" applyFont="1" applyBorder="1"/>
    <xf numFmtId="164" fontId="2" fillId="0" borderId="0" xfId="1" applyFont="1"/>
    <xf numFmtId="165" fontId="2" fillId="0" borderId="0" xfId="1" applyNumberFormat="1" applyFont="1" applyAlignment="1">
      <alignment vertical="center"/>
    </xf>
    <xf numFmtId="165" fontId="9" fillId="0" borderId="1" xfId="1" applyNumberFormat="1" applyFont="1" applyBorder="1" applyAlignment="1">
      <alignment horizontal="center"/>
    </xf>
    <xf numFmtId="167" fontId="2" fillId="0" borderId="0" xfId="0" applyNumberFormat="1" applyFont="1"/>
    <xf numFmtId="167" fontId="9" fillId="0" borderId="1" xfId="2" applyNumberFormat="1" applyFont="1" applyBorder="1" applyAlignment="1">
      <alignment horizontal="right"/>
    </xf>
    <xf numFmtId="165" fontId="18" fillId="0" borderId="1" xfId="3" applyNumberFormat="1" applyFont="1" applyBorder="1"/>
    <xf numFmtId="3" fontId="13" fillId="0" borderId="1" xfId="0" applyNumberFormat="1" applyFont="1" applyBorder="1" applyAlignment="1"/>
    <xf numFmtId="3" fontId="9" fillId="2" borderId="1" xfId="0" applyNumberFormat="1" applyFont="1" applyFill="1" applyBorder="1" applyAlignment="1">
      <alignment horizontal="right"/>
    </xf>
    <xf numFmtId="167" fontId="9" fillId="0" borderId="1" xfId="1" applyNumberFormat="1" applyFont="1" applyBorder="1" applyAlignment="1">
      <alignment horizontal="right"/>
    </xf>
    <xf numFmtId="165" fontId="8" fillId="0" borderId="0" xfId="0" applyNumberFormat="1" applyFont="1"/>
    <xf numFmtId="41" fontId="2" fillId="0" borderId="0" xfId="4" applyFont="1"/>
    <xf numFmtId="41" fontId="16" fillId="0" borderId="0" xfId="4" applyFont="1" applyAlignment="1">
      <alignment vertical="center"/>
    </xf>
    <xf numFmtId="0" fontId="8" fillId="0" borderId="0" xfId="0" applyFont="1" applyAlignment="1">
      <alignment horizontal="center"/>
    </xf>
    <xf numFmtId="0" fontId="2" fillId="0" borderId="0" xfId="0" applyFont="1" applyAlignment="1">
      <alignment horizontal="left"/>
    </xf>
    <xf numFmtId="0" fontId="4" fillId="0" borderId="0" xfId="0" applyFont="1" applyAlignment="1">
      <alignment horizontal="center"/>
    </xf>
    <xf numFmtId="0" fontId="16" fillId="0" borderId="1" xfId="0" applyFont="1" applyBorder="1"/>
    <xf numFmtId="0" fontId="4" fillId="0" borderId="0" xfId="0" applyFont="1" applyAlignment="1">
      <alignment horizontal="left"/>
    </xf>
    <xf numFmtId="3" fontId="9" fillId="0" borderId="0" xfId="0" applyNumberFormat="1" applyFont="1"/>
    <xf numFmtId="165" fontId="2" fillId="0" borderId="0" xfId="1" applyNumberFormat="1" applyFont="1" applyAlignment="1">
      <alignment horizontal="right"/>
    </xf>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9" fillId="0" borderId="0" xfId="0" applyFont="1" applyAlignment="1">
      <alignment horizontal="center" vertical="center" wrapText="1"/>
    </xf>
    <xf numFmtId="165" fontId="2" fillId="0" borderId="0" xfId="1" applyNumberFormat="1" applyFont="1" applyAlignment="1">
      <alignment horizontal="center"/>
    </xf>
    <xf numFmtId="0" fontId="6" fillId="0" borderId="0" xfId="0" applyFont="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left"/>
    </xf>
    <xf numFmtId="0" fontId="2" fillId="0" borderId="0" xfId="0" applyFont="1" applyAlignment="1">
      <alignment horizontal="left" vertical="center" wrapText="1"/>
    </xf>
    <xf numFmtId="0" fontId="12"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165" fontId="8" fillId="0" borderId="2" xfId="1" applyNumberFormat="1" applyFont="1" applyBorder="1" applyAlignment="1">
      <alignment horizontal="center" vertical="center" wrapText="1"/>
    </xf>
    <xf numFmtId="165" fontId="8" fillId="0" borderId="3" xfId="1" applyNumberFormat="1" applyFont="1" applyBorder="1" applyAlignment="1">
      <alignment horizontal="center" vertical="center" wrapText="1"/>
    </xf>
    <xf numFmtId="165" fontId="4" fillId="0" borderId="0" xfId="1" applyNumberFormat="1" applyFont="1" applyAlignment="1">
      <alignment horizontal="center"/>
    </xf>
    <xf numFmtId="165" fontId="4" fillId="0" borderId="0" xfId="1" applyNumberFormat="1" applyFont="1" applyAlignment="1">
      <alignment horizontal="left"/>
    </xf>
  </cellXfs>
  <cellStyles count="5">
    <cellStyle name="Comma" xfId="1" builtinId="3"/>
    <cellStyle name="Comma [0]" xfId="4" builtinId="6"/>
    <cellStyle name="Comma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81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71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3638550</xdr:colOff>
      <xdr:row>5</xdr:row>
      <xdr:rowOff>19050</xdr:rowOff>
    </xdr:from>
    <xdr:to>
      <xdr:col>3</xdr:col>
      <xdr:colOff>142875</xdr:colOff>
      <xdr:row>5</xdr:row>
      <xdr:rowOff>19050</xdr:rowOff>
    </xdr:to>
    <xdr:cxnSp macro="">
      <xdr:nvCxnSpPr>
        <xdr:cNvPr id="2" name="Straight Connector 1">
          <a:extLst/>
        </xdr:cNvPr>
        <xdr:cNvCxnSpPr/>
      </xdr:nvCxnSpPr>
      <xdr:spPr>
        <a:xfrm>
          <a:off x="4067175" y="1209675"/>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74"/>
  <sheetViews>
    <sheetView topLeftCell="A5" workbookViewId="0">
      <selection activeCell="B72" sqref="B72"/>
    </sheetView>
  </sheetViews>
  <sheetFormatPr defaultRowHeight="18.75"/>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c r="A1" s="86" t="s">
        <v>167</v>
      </c>
      <c r="B1" s="86"/>
      <c r="C1" s="1" t="s">
        <v>0</v>
      </c>
    </row>
    <row r="2" spans="1:3">
      <c r="A2" s="3" t="s">
        <v>1</v>
      </c>
      <c r="B2" s="3"/>
    </row>
    <row r="3" spans="1:3">
      <c r="A3" s="3"/>
      <c r="B3" s="3"/>
    </row>
    <row r="4" spans="1:3">
      <c r="A4" s="87" t="s">
        <v>2</v>
      </c>
      <c r="B4" s="87"/>
      <c r="C4" s="87"/>
    </row>
    <row r="5" spans="1:3">
      <c r="A5" s="88" t="s">
        <v>3</v>
      </c>
      <c r="B5" s="88"/>
      <c r="C5" s="88"/>
    </row>
    <row r="6" spans="1:3">
      <c r="A6" s="87"/>
      <c r="B6" s="87"/>
      <c r="C6" s="87"/>
    </row>
    <row r="7" spans="1:3" ht="20.25">
      <c r="A7" s="89" t="s">
        <v>190</v>
      </c>
      <c r="B7" s="89"/>
      <c r="C7" s="89"/>
    </row>
    <row r="8" spans="1:3" ht="36.75" customHeight="1">
      <c r="A8" s="90" t="s">
        <v>197</v>
      </c>
      <c r="B8" s="90"/>
      <c r="C8" s="90"/>
    </row>
    <row r="9" spans="1:3">
      <c r="C9" s="5" t="s">
        <v>4</v>
      </c>
    </row>
    <row r="10" spans="1:3" s="8" customFormat="1" ht="42" customHeight="1">
      <c r="A10" s="6" t="s">
        <v>5</v>
      </c>
      <c r="B10" s="6" t="s">
        <v>6</v>
      </c>
      <c r="C10" s="7" t="s">
        <v>7</v>
      </c>
    </row>
    <row r="11" spans="1:3" s="8" customFormat="1">
      <c r="A11" s="6">
        <v>1</v>
      </c>
      <c r="B11" s="6">
        <v>2</v>
      </c>
      <c r="C11" s="6">
        <v>3</v>
      </c>
    </row>
    <row r="12" spans="1:3" s="12" customFormat="1">
      <c r="A12" s="9" t="s">
        <v>8</v>
      </c>
      <c r="B12" s="10" t="s">
        <v>9</v>
      </c>
      <c r="C12" s="11"/>
    </row>
    <row r="13" spans="1:3" s="12" customFormat="1">
      <c r="A13" s="9" t="s">
        <v>10</v>
      </c>
      <c r="B13" s="13" t="s">
        <v>11</v>
      </c>
      <c r="C13" s="11">
        <f>SUM(C14:C15)</f>
        <v>0</v>
      </c>
    </row>
    <row r="14" spans="1:3">
      <c r="A14" s="14">
        <v>1</v>
      </c>
      <c r="B14" s="15" t="s">
        <v>12</v>
      </c>
      <c r="C14" s="16"/>
    </row>
    <row r="15" spans="1:3">
      <c r="A15" s="14">
        <v>2</v>
      </c>
      <c r="B15" s="15" t="s">
        <v>13</v>
      </c>
      <c r="C15" s="16"/>
    </row>
    <row r="16" spans="1:3" s="20" customFormat="1">
      <c r="A16" s="17" t="s">
        <v>14</v>
      </c>
      <c r="B16" s="18" t="s">
        <v>15</v>
      </c>
      <c r="C16" s="19">
        <f>SUM(C17:C18)</f>
        <v>0</v>
      </c>
    </row>
    <row r="17" spans="1:5">
      <c r="A17" s="14">
        <v>1</v>
      </c>
      <c r="B17" s="15" t="s">
        <v>16</v>
      </c>
      <c r="C17" s="16"/>
    </row>
    <row r="18" spans="1:5">
      <c r="A18" s="14">
        <v>2</v>
      </c>
      <c r="B18" s="15" t="s">
        <v>17</v>
      </c>
      <c r="C18" s="16"/>
    </row>
    <row r="19" spans="1:5" s="20" customFormat="1">
      <c r="A19" s="17" t="s">
        <v>18</v>
      </c>
      <c r="B19" s="18" t="s">
        <v>19</v>
      </c>
      <c r="C19" s="19"/>
    </row>
    <row r="20" spans="1:5">
      <c r="A20" s="14">
        <v>1</v>
      </c>
      <c r="B20" s="15" t="s">
        <v>12</v>
      </c>
      <c r="C20" s="16"/>
    </row>
    <row r="21" spans="1:5">
      <c r="A21" s="14">
        <v>2</v>
      </c>
      <c r="B21" s="15" t="s">
        <v>13</v>
      </c>
      <c r="C21" s="16"/>
    </row>
    <row r="22" spans="1:5" s="20" customFormat="1">
      <c r="A22" s="17" t="s">
        <v>20</v>
      </c>
      <c r="B22" s="13" t="s">
        <v>21</v>
      </c>
      <c r="C22" s="19">
        <f>SUM(C23:C26)</f>
        <v>12499691085</v>
      </c>
      <c r="E22" s="63"/>
    </row>
    <row r="23" spans="1:5">
      <c r="A23" s="14">
        <v>1</v>
      </c>
      <c r="B23" s="21" t="s">
        <v>22</v>
      </c>
      <c r="C23" s="16">
        <v>10570027615</v>
      </c>
      <c r="E23" s="36"/>
    </row>
    <row r="24" spans="1:5" ht="20.25" customHeight="1">
      <c r="A24" s="14">
        <v>2</v>
      </c>
      <c r="B24" s="21" t="s">
        <v>23</v>
      </c>
      <c r="C24" s="16"/>
    </row>
    <row r="25" spans="1:5">
      <c r="A25" s="14">
        <v>2</v>
      </c>
      <c r="B25" s="21" t="s">
        <v>24</v>
      </c>
      <c r="C25" s="16">
        <v>1929663470</v>
      </c>
    </row>
    <row r="26" spans="1:5" ht="37.5">
      <c r="A26" s="22">
        <v>3</v>
      </c>
      <c r="B26" s="23" t="s">
        <v>25</v>
      </c>
      <c r="C26" s="24"/>
    </row>
    <row r="27" spans="1:5" hidden="1">
      <c r="A27" s="14"/>
      <c r="B27" s="25" t="s">
        <v>26</v>
      </c>
      <c r="C27" s="16"/>
    </row>
    <row r="28" spans="1:5" s="12" customFormat="1">
      <c r="A28" s="9" t="s">
        <v>27</v>
      </c>
      <c r="B28" s="10" t="s">
        <v>28</v>
      </c>
      <c r="C28" s="11">
        <f>C29+C48+C50+C61</f>
        <v>12499691084.700001</v>
      </c>
      <c r="E28" s="53"/>
    </row>
    <row r="29" spans="1:5" s="12" customFormat="1">
      <c r="A29" s="9">
        <v>1</v>
      </c>
      <c r="B29" s="80" t="s">
        <v>187</v>
      </c>
      <c r="C29" s="11">
        <f>SUM(C30:C47)</f>
        <v>10570027614.700001</v>
      </c>
      <c r="E29" s="74"/>
    </row>
    <row r="30" spans="1:5">
      <c r="A30" s="14" t="s">
        <v>29</v>
      </c>
      <c r="B30" s="15" t="s">
        <v>30</v>
      </c>
      <c r="C30" s="69">
        <v>4291557600</v>
      </c>
      <c r="E30" s="36"/>
    </row>
    <row r="31" spans="1:5" ht="18.75" customHeight="1">
      <c r="A31" s="14" t="s">
        <v>31</v>
      </c>
      <c r="B31" s="15" t="s">
        <v>32</v>
      </c>
      <c r="C31" s="70">
        <v>265200000</v>
      </c>
    </row>
    <row r="32" spans="1:5" ht="18.75" customHeight="1">
      <c r="A32" s="14" t="s">
        <v>34</v>
      </c>
      <c r="B32" s="15" t="s">
        <v>195</v>
      </c>
      <c r="C32" s="70">
        <v>286416000</v>
      </c>
    </row>
    <row r="33" spans="1:5">
      <c r="A33" s="14" t="s">
        <v>36</v>
      </c>
      <c r="B33" s="15" t="s">
        <v>33</v>
      </c>
      <c r="C33" s="71">
        <v>1857116349</v>
      </c>
      <c r="E33" s="68"/>
    </row>
    <row r="34" spans="1:5" hidden="1">
      <c r="A34" s="14" t="s">
        <v>38</v>
      </c>
      <c r="B34" s="15" t="s">
        <v>35</v>
      </c>
      <c r="C34" s="16"/>
    </row>
    <row r="35" spans="1:5">
      <c r="A35" s="14" t="s">
        <v>41</v>
      </c>
      <c r="B35" s="15" t="s">
        <v>37</v>
      </c>
      <c r="C35" s="72">
        <v>1300404605.7</v>
      </c>
    </row>
    <row r="36" spans="1:5" ht="18.75" customHeight="1">
      <c r="A36" s="14" t="s">
        <v>43</v>
      </c>
      <c r="B36" s="15" t="s">
        <v>39</v>
      </c>
      <c r="C36" s="73">
        <v>254000000</v>
      </c>
    </row>
    <row r="37" spans="1:5">
      <c r="A37" s="14" t="s">
        <v>47</v>
      </c>
      <c r="B37" s="15" t="s">
        <v>40</v>
      </c>
      <c r="C37" s="16">
        <v>246800000</v>
      </c>
    </row>
    <row r="38" spans="1:5">
      <c r="A38" s="14" t="s">
        <v>45</v>
      </c>
      <c r="B38" s="15" t="s">
        <v>42</v>
      </c>
      <c r="C38" s="16">
        <v>180000000</v>
      </c>
    </row>
    <row r="39" spans="1:5">
      <c r="A39" s="14" t="s">
        <v>50</v>
      </c>
      <c r="B39" s="15" t="s">
        <v>44</v>
      </c>
      <c r="C39" s="16">
        <v>47200000</v>
      </c>
    </row>
    <row r="40" spans="1:5" ht="19.5" customHeight="1">
      <c r="A40" s="14" t="s">
        <v>52</v>
      </c>
      <c r="B40" s="15" t="s">
        <v>46</v>
      </c>
      <c r="C40" s="16">
        <v>45000000</v>
      </c>
    </row>
    <row r="41" spans="1:5">
      <c r="A41" s="14" t="s">
        <v>54</v>
      </c>
      <c r="B41" s="15" t="s">
        <v>48</v>
      </c>
      <c r="C41" s="16">
        <v>98000000</v>
      </c>
    </row>
    <row r="42" spans="1:5">
      <c r="A42" s="14" t="s">
        <v>56</v>
      </c>
      <c r="B42" s="15" t="s">
        <v>49</v>
      </c>
      <c r="C42" s="16">
        <v>380000000</v>
      </c>
    </row>
    <row r="43" spans="1:5">
      <c r="A43" s="14" t="s">
        <v>191</v>
      </c>
      <c r="B43" s="15" t="s">
        <v>51</v>
      </c>
      <c r="C43" s="16">
        <v>325000000</v>
      </c>
    </row>
    <row r="44" spans="1:5">
      <c r="A44" s="14" t="s">
        <v>192</v>
      </c>
      <c r="B44" s="15" t="s">
        <v>53</v>
      </c>
      <c r="C44" s="16">
        <v>734733060</v>
      </c>
    </row>
    <row r="45" spans="1:5" ht="18" hidden="1" customHeight="1">
      <c r="A45" s="14" t="s">
        <v>58</v>
      </c>
      <c r="B45" s="15" t="s">
        <v>55</v>
      </c>
      <c r="C45" s="16"/>
    </row>
    <row r="46" spans="1:5">
      <c r="A46" s="14" t="s">
        <v>193</v>
      </c>
      <c r="B46" s="15" t="s">
        <v>57</v>
      </c>
      <c r="C46" s="16">
        <v>258000000</v>
      </c>
    </row>
    <row r="47" spans="1:5" ht="18" customHeight="1">
      <c r="A47" s="14" t="s">
        <v>194</v>
      </c>
      <c r="B47" s="15" t="s">
        <v>59</v>
      </c>
      <c r="C47" s="16">
        <v>600000</v>
      </c>
    </row>
    <row r="48" spans="1:5" s="28" customFormat="1" ht="18" customHeight="1">
      <c r="A48" s="6">
        <v>2</v>
      </c>
      <c r="B48" s="55" t="s">
        <v>188</v>
      </c>
      <c r="C48" s="27">
        <f>C49</f>
        <v>0</v>
      </c>
    </row>
    <row r="49" spans="1:5" ht="24" customHeight="1">
      <c r="A49" s="14"/>
      <c r="B49" s="15" t="s">
        <v>30</v>
      </c>
      <c r="C49" s="16"/>
    </row>
    <row r="50" spans="1:5" s="30" customFormat="1" ht="37.5">
      <c r="A50" s="6">
        <v>2</v>
      </c>
      <c r="B50" s="26" t="s">
        <v>186</v>
      </c>
      <c r="C50" s="29">
        <f>SUM(C51:C60)</f>
        <v>1929663470</v>
      </c>
      <c r="E50" s="31">
        <f>C25-C50</f>
        <v>0</v>
      </c>
    </row>
    <row r="51" spans="1:5" s="34" customFormat="1">
      <c r="A51" s="32" t="s">
        <v>61</v>
      </c>
      <c r="B51" s="21" t="s">
        <v>168</v>
      </c>
      <c r="C51" s="54">
        <v>1052704636</v>
      </c>
    </row>
    <row r="52" spans="1:5" s="34" customFormat="1" ht="18" hidden="1" customHeight="1">
      <c r="A52" s="32" t="s">
        <v>62</v>
      </c>
      <c r="B52" s="21" t="s">
        <v>63</v>
      </c>
      <c r="C52" s="33"/>
    </row>
    <row r="53" spans="1:5" s="34" customFormat="1" ht="17.25" hidden="1" customHeight="1">
      <c r="A53" s="32">
        <v>3.3</v>
      </c>
      <c r="B53" s="21" t="s">
        <v>37</v>
      </c>
      <c r="C53" s="33"/>
    </row>
    <row r="54" spans="1:5" s="34" customFormat="1">
      <c r="A54" s="32" t="s">
        <v>64</v>
      </c>
      <c r="B54" s="15" t="s">
        <v>39</v>
      </c>
      <c r="C54" s="33">
        <v>266444200</v>
      </c>
    </row>
    <row r="55" spans="1:5" s="34" customFormat="1" ht="20.25" customHeight="1">
      <c r="A55" s="32" t="s">
        <v>65</v>
      </c>
      <c r="B55" s="15" t="s">
        <v>42</v>
      </c>
      <c r="C55" s="33">
        <v>63414634</v>
      </c>
    </row>
    <row r="56" spans="1:5" s="34" customFormat="1">
      <c r="A56" s="32" t="s">
        <v>66</v>
      </c>
      <c r="B56" s="21" t="s">
        <v>49</v>
      </c>
      <c r="C56" s="33">
        <v>80000000</v>
      </c>
    </row>
    <row r="57" spans="1:5" s="34" customFormat="1" ht="18.75" customHeight="1">
      <c r="A57" s="32">
        <v>3.5</v>
      </c>
      <c r="B57" s="15" t="s">
        <v>67</v>
      </c>
      <c r="C57" s="33"/>
    </row>
    <row r="58" spans="1:5">
      <c r="A58" s="32" t="s">
        <v>68</v>
      </c>
      <c r="B58" s="15" t="s">
        <v>53</v>
      </c>
      <c r="C58" s="33">
        <v>1800000</v>
      </c>
    </row>
    <row r="59" spans="1:5">
      <c r="A59" s="32" t="s">
        <v>69</v>
      </c>
      <c r="B59" s="15" t="s">
        <v>182</v>
      </c>
      <c r="C59" s="16">
        <v>15300000</v>
      </c>
    </row>
    <row r="60" spans="1:5">
      <c r="A60" s="35" t="s">
        <v>70</v>
      </c>
      <c r="B60" s="15" t="s">
        <v>183</v>
      </c>
      <c r="C60" s="16">
        <v>450000000</v>
      </c>
      <c r="E60" s="36"/>
    </row>
    <row r="61" spans="1:5" ht="37.5" hidden="1">
      <c r="A61" s="6">
        <v>3</v>
      </c>
      <c r="B61" s="26" t="s">
        <v>71</v>
      </c>
      <c r="C61" s="27">
        <f>SUM(C62:C63)</f>
        <v>0</v>
      </c>
    </row>
    <row r="62" spans="1:5" hidden="1">
      <c r="A62" s="14" t="s">
        <v>72</v>
      </c>
      <c r="B62" s="15" t="s">
        <v>51</v>
      </c>
      <c r="C62" s="16"/>
      <c r="E62" s="36">
        <f>C26-C62</f>
        <v>0</v>
      </c>
    </row>
    <row r="63" spans="1:5" hidden="1">
      <c r="A63" s="35" t="s">
        <v>62</v>
      </c>
      <c r="B63" s="15" t="s">
        <v>53</v>
      </c>
      <c r="C63" s="16"/>
    </row>
    <row r="64" spans="1:5" hidden="1">
      <c r="A64" s="35"/>
      <c r="B64" s="15"/>
      <c r="C64" s="16"/>
    </row>
    <row r="65" spans="1:7">
      <c r="A65" s="9"/>
      <c r="B65" s="13"/>
      <c r="C65" s="19"/>
    </row>
    <row r="66" spans="1:7">
      <c r="A66" s="37"/>
      <c r="B66" s="38"/>
      <c r="C66" s="39"/>
    </row>
    <row r="67" spans="1:7" ht="18.75" hidden="1" customHeight="1">
      <c r="B67" s="84" t="s">
        <v>73</v>
      </c>
      <c r="C67" s="84"/>
    </row>
    <row r="68" spans="1:7" ht="18.75" hidden="1" customHeight="1">
      <c r="B68" s="85" t="s">
        <v>74</v>
      </c>
      <c r="C68" s="85"/>
    </row>
    <row r="69" spans="1:7" ht="18.75" hidden="1" customHeight="1"/>
    <row r="70" spans="1:7" ht="15.75" customHeight="1">
      <c r="B70" s="83" t="s">
        <v>196</v>
      </c>
      <c r="C70" s="83"/>
    </row>
    <row r="71" spans="1:7" ht="15.75" customHeight="1">
      <c r="B71" s="81" t="s">
        <v>198</v>
      </c>
      <c r="C71" s="103" t="s">
        <v>169</v>
      </c>
    </row>
    <row r="72" spans="1:7" ht="27" customHeight="1">
      <c r="A72" s="51"/>
      <c r="B72" s="51"/>
      <c r="C72" s="40"/>
      <c r="G72" s="36"/>
    </row>
    <row r="74" spans="1:7">
      <c r="B74" s="81" t="s">
        <v>199</v>
      </c>
    </row>
  </sheetData>
  <mergeCells count="9">
    <mergeCell ref="B70:C70"/>
    <mergeCell ref="B67:C67"/>
    <mergeCell ref="B68:C68"/>
    <mergeCell ref="A1:B1"/>
    <mergeCell ref="A4:C4"/>
    <mergeCell ref="A5:C5"/>
    <mergeCell ref="A6:C6"/>
    <mergeCell ref="A7:C7"/>
    <mergeCell ref="A8:C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G74"/>
  <sheetViews>
    <sheetView topLeftCell="A7" workbookViewId="0">
      <selection activeCell="E5" sqref="E5"/>
    </sheetView>
  </sheetViews>
  <sheetFormatPr defaultRowHeight="18.75"/>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c r="A1" s="86" t="s">
        <v>167</v>
      </c>
      <c r="B1" s="86"/>
      <c r="C1" s="1" t="s">
        <v>0</v>
      </c>
    </row>
    <row r="2" spans="1:3">
      <c r="A2" s="78" t="s">
        <v>1</v>
      </c>
      <c r="B2" s="78"/>
    </row>
    <row r="3" spans="1:3">
      <c r="A3" s="78"/>
      <c r="B3" s="78"/>
    </row>
    <row r="4" spans="1:3">
      <c r="A4" s="87" t="s">
        <v>2</v>
      </c>
      <c r="B4" s="87"/>
      <c r="C4" s="87"/>
    </row>
    <row r="5" spans="1:3">
      <c r="A5" s="88" t="s">
        <v>3</v>
      </c>
      <c r="B5" s="88"/>
      <c r="C5" s="88"/>
    </row>
    <row r="6" spans="1:3">
      <c r="A6" s="87"/>
      <c r="B6" s="87"/>
      <c r="C6" s="87"/>
    </row>
    <row r="7" spans="1:3" ht="20.25">
      <c r="A7" s="89" t="s">
        <v>190</v>
      </c>
      <c r="B7" s="89"/>
      <c r="C7" s="89"/>
    </row>
    <row r="8" spans="1:3" ht="36.75" customHeight="1">
      <c r="A8" s="90" t="s">
        <v>212</v>
      </c>
      <c r="B8" s="90"/>
      <c r="C8" s="90"/>
    </row>
    <row r="9" spans="1:3">
      <c r="C9" s="5" t="s">
        <v>4</v>
      </c>
    </row>
    <row r="10" spans="1:3" s="77" customFormat="1" ht="42" customHeight="1">
      <c r="A10" s="6" t="s">
        <v>5</v>
      </c>
      <c r="B10" s="6" t="s">
        <v>6</v>
      </c>
      <c r="C10" s="7" t="s">
        <v>7</v>
      </c>
    </row>
    <row r="11" spans="1:3" s="77" customFormat="1">
      <c r="A11" s="6">
        <v>1</v>
      </c>
      <c r="B11" s="6">
        <v>2</v>
      </c>
      <c r="C11" s="6">
        <v>3</v>
      </c>
    </row>
    <row r="12" spans="1:3" s="12" customFormat="1">
      <c r="A12" s="9" t="s">
        <v>8</v>
      </c>
      <c r="B12" s="10" t="s">
        <v>9</v>
      </c>
      <c r="C12" s="11"/>
    </row>
    <row r="13" spans="1:3" s="12" customFormat="1">
      <c r="A13" s="9" t="s">
        <v>10</v>
      </c>
      <c r="B13" s="13" t="s">
        <v>11</v>
      </c>
      <c r="C13" s="11">
        <f>SUM(C14:C15)</f>
        <v>0</v>
      </c>
    </row>
    <row r="14" spans="1:3">
      <c r="A14" s="14">
        <v>1</v>
      </c>
      <c r="B14" s="15" t="s">
        <v>12</v>
      </c>
      <c r="C14" s="16"/>
    </row>
    <row r="15" spans="1:3">
      <c r="A15" s="14">
        <v>2</v>
      </c>
      <c r="B15" s="15" t="s">
        <v>13</v>
      </c>
      <c r="C15" s="16"/>
    </row>
    <row r="16" spans="1:3" s="20" customFormat="1">
      <c r="A16" s="17" t="s">
        <v>14</v>
      </c>
      <c r="B16" s="18" t="s">
        <v>15</v>
      </c>
      <c r="C16" s="19">
        <f>SUM(C17:C18)</f>
        <v>0</v>
      </c>
    </row>
    <row r="17" spans="1:5">
      <c r="A17" s="14">
        <v>1</v>
      </c>
      <c r="B17" s="15" t="s">
        <v>16</v>
      </c>
      <c r="C17" s="16"/>
    </row>
    <row r="18" spans="1:5">
      <c r="A18" s="14">
        <v>2</v>
      </c>
      <c r="B18" s="15" t="s">
        <v>17</v>
      </c>
      <c r="C18" s="16"/>
    </row>
    <row r="19" spans="1:5" s="20" customFormat="1">
      <c r="A19" s="17" t="s">
        <v>18</v>
      </c>
      <c r="B19" s="18" t="s">
        <v>19</v>
      </c>
      <c r="C19" s="19"/>
    </row>
    <row r="20" spans="1:5">
      <c r="A20" s="14">
        <v>1</v>
      </c>
      <c r="B20" s="15" t="s">
        <v>12</v>
      </c>
      <c r="C20" s="16"/>
    </row>
    <row r="21" spans="1:5">
      <c r="A21" s="14">
        <v>2</v>
      </c>
      <c r="B21" s="15" t="s">
        <v>13</v>
      </c>
      <c r="C21" s="16"/>
    </row>
    <row r="22" spans="1:5" s="20" customFormat="1">
      <c r="A22" s="17" t="s">
        <v>20</v>
      </c>
      <c r="B22" s="13" t="s">
        <v>21</v>
      </c>
      <c r="C22" s="19">
        <f>SUM(C23:C26)</f>
        <v>13042113333</v>
      </c>
      <c r="E22" s="63"/>
    </row>
    <row r="23" spans="1:5">
      <c r="A23" s="14">
        <v>1</v>
      </c>
      <c r="B23" s="21" t="s">
        <v>22</v>
      </c>
      <c r="C23" s="16">
        <v>10107148124</v>
      </c>
      <c r="E23" s="36"/>
    </row>
    <row r="24" spans="1:5" ht="20.25" customHeight="1">
      <c r="A24" s="14">
        <v>2</v>
      </c>
      <c r="B24" s="21" t="s">
        <v>23</v>
      </c>
      <c r="C24" s="16"/>
    </row>
    <row r="25" spans="1:5">
      <c r="A25" s="14">
        <v>2</v>
      </c>
      <c r="B25" s="21" t="s">
        <v>24</v>
      </c>
      <c r="C25" s="16">
        <v>2934965209</v>
      </c>
    </row>
    <row r="26" spans="1:5" ht="37.5">
      <c r="A26" s="22">
        <v>3</v>
      </c>
      <c r="B26" s="23" t="s">
        <v>25</v>
      </c>
      <c r="C26" s="24"/>
    </row>
    <row r="27" spans="1:5" hidden="1">
      <c r="A27" s="14"/>
      <c r="B27" s="25" t="s">
        <v>26</v>
      </c>
      <c r="C27" s="16"/>
    </row>
    <row r="28" spans="1:5" s="12" customFormat="1">
      <c r="A28" s="9" t="s">
        <v>27</v>
      </c>
      <c r="B28" s="10" t="s">
        <v>28</v>
      </c>
      <c r="C28" s="11">
        <f>C29+C48+C50+C61</f>
        <v>13042113333</v>
      </c>
      <c r="E28" s="53"/>
    </row>
    <row r="29" spans="1:5" s="12" customFormat="1">
      <c r="A29" s="9">
        <v>1</v>
      </c>
      <c r="B29" s="80" t="s">
        <v>187</v>
      </c>
      <c r="C29" s="11">
        <f>SUM(C30:C47)</f>
        <v>10107148124</v>
      </c>
      <c r="E29" s="74"/>
    </row>
    <row r="30" spans="1:5">
      <c r="A30" s="14" t="s">
        <v>29</v>
      </c>
      <c r="B30" s="15" t="s">
        <v>30</v>
      </c>
      <c r="C30" s="69">
        <v>4139291891</v>
      </c>
      <c r="E30" s="36"/>
    </row>
    <row r="31" spans="1:5" ht="18.75" customHeight="1">
      <c r="A31" s="14" t="s">
        <v>31</v>
      </c>
      <c r="B31" s="15" t="s">
        <v>32</v>
      </c>
      <c r="C31" s="70">
        <v>273700000</v>
      </c>
    </row>
    <row r="32" spans="1:5" ht="18.75" customHeight="1">
      <c r="A32" s="14" t="s">
        <v>34</v>
      </c>
      <c r="B32" s="15" t="s">
        <v>195</v>
      </c>
      <c r="C32" s="70">
        <v>430861600</v>
      </c>
    </row>
    <row r="33" spans="1:5">
      <c r="A33" s="14" t="s">
        <v>36</v>
      </c>
      <c r="B33" s="15" t="s">
        <v>33</v>
      </c>
      <c r="C33" s="71">
        <v>1903484766</v>
      </c>
      <c r="E33" s="68"/>
    </row>
    <row r="34" spans="1:5" hidden="1">
      <c r="A34" s="14" t="s">
        <v>38</v>
      </c>
      <c r="B34" s="15" t="s">
        <v>35</v>
      </c>
      <c r="C34" s="16"/>
    </row>
    <row r="35" spans="1:5">
      <c r="A35" s="14" t="s">
        <v>41</v>
      </c>
      <c r="B35" s="15" t="s">
        <v>37</v>
      </c>
      <c r="C35" s="72">
        <v>1340528303</v>
      </c>
    </row>
    <row r="36" spans="1:5" ht="18.75" customHeight="1">
      <c r="A36" s="14" t="s">
        <v>43</v>
      </c>
      <c r="B36" s="15" t="s">
        <v>39</v>
      </c>
      <c r="C36" s="73">
        <v>28161000</v>
      </c>
    </row>
    <row r="37" spans="1:5">
      <c r="A37" s="14" t="s">
        <v>47</v>
      </c>
      <c r="B37" s="15" t="s">
        <v>40</v>
      </c>
      <c r="C37" s="16">
        <v>196087504</v>
      </c>
    </row>
    <row r="38" spans="1:5">
      <c r="A38" s="14" t="s">
        <v>45</v>
      </c>
      <c r="B38" s="15" t="s">
        <v>42</v>
      </c>
      <c r="C38" s="16">
        <v>180000000</v>
      </c>
    </row>
    <row r="39" spans="1:5">
      <c r="A39" s="14" t="s">
        <v>50</v>
      </c>
      <c r="B39" s="15" t="s">
        <v>44</v>
      </c>
      <c r="C39" s="16">
        <v>29700000</v>
      </c>
    </row>
    <row r="40" spans="1:5" ht="19.5" customHeight="1">
      <c r="A40" s="14" t="s">
        <v>52</v>
      </c>
      <c r="B40" s="15" t="s">
        <v>46</v>
      </c>
      <c r="C40" s="16">
        <v>45000000</v>
      </c>
    </row>
    <row r="41" spans="1:5">
      <c r="A41" s="14" t="s">
        <v>54</v>
      </c>
      <c r="B41" s="15" t="s">
        <v>48</v>
      </c>
      <c r="C41" s="16">
        <v>98000000</v>
      </c>
    </row>
    <row r="42" spans="1:5">
      <c r="A42" s="14" t="s">
        <v>56</v>
      </c>
      <c r="B42" s="15" t="s">
        <v>49</v>
      </c>
      <c r="C42" s="16">
        <v>344000000</v>
      </c>
    </row>
    <row r="43" spans="1:5">
      <c r="A43" s="14" t="s">
        <v>191</v>
      </c>
      <c r="B43" s="15" t="s">
        <v>51</v>
      </c>
      <c r="C43" s="16">
        <v>225000000</v>
      </c>
    </row>
    <row r="44" spans="1:5">
      <c r="A44" s="14" t="s">
        <v>192</v>
      </c>
      <c r="B44" s="15" t="s">
        <v>53</v>
      </c>
      <c r="C44" s="16">
        <v>614733060</v>
      </c>
    </row>
    <row r="45" spans="1:5" ht="18" hidden="1" customHeight="1">
      <c r="A45" s="14" t="s">
        <v>58</v>
      </c>
      <c r="B45" s="15" t="s">
        <v>55</v>
      </c>
      <c r="C45" s="16"/>
    </row>
    <row r="46" spans="1:5">
      <c r="A46" s="14" t="s">
        <v>193</v>
      </c>
      <c r="B46" s="15" t="s">
        <v>57</v>
      </c>
      <c r="C46" s="16">
        <v>258000000</v>
      </c>
    </row>
    <row r="47" spans="1:5" ht="18" customHeight="1">
      <c r="A47" s="14" t="s">
        <v>194</v>
      </c>
      <c r="B47" s="15" t="s">
        <v>59</v>
      </c>
      <c r="C47" s="16">
        <v>600000</v>
      </c>
    </row>
    <row r="48" spans="1:5" s="28" customFormat="1" ht="18" customHeight="1">
      <c r="A48" s="6">
        <v>2</v>
      </c>
      <c r="B48" s="55" t="s">
        <v>188</v>
      </c>
      <c r="C48" s="27">
        <f>C49</f>
        <v>0</v>
      </c>
    </row>
    <row r="49" spans="1:5" ht="24" customHeight="1">
      <c r="A49" s="14"/>
      <c r="B49" s="15" t="s">
        <v>30</v>
      </c>
      <c r="C49" s="16"/>
    </row>
    <row r="50" spans="1:5" s="30" customFormat="1" ht="37.5">
      <c r="A50" s="6">
        <v>2</v>
      </c>
      <c r="B50" s="26" t="s">
        <v>186</v>
      </c>
      <c r="C50" s="29">
        <f>SUM(C51:C60)</f>
        <v>2934965209</v>
      </c>
      <c r="E50" s="31">
        <f>C25-C50</f>
        <v>0</v>
      </c>
    </row>
    <row r="51" spans="1:5" s="34" customFormat="1">
      <c r="A51" s="32" t="s">
        <v>61</v>
      </c>
      <c r="B51" s="21" t="s">
        <v>168</v>
      </c>
      <c r="C51" s="54">
        <v>1672360486</v>
      </c>
    </row>
    <row r="52" spans="1:5" s="34" customFormat="1" ht="18" hidden="1" customHeight="1">
      <c r="A52" s="32" t="s">
        <v>62</v>
      </c>
      <c r="B52" s="21" t="s">
        <v>63</v>
      </c>
      <c r="C52" s="33"/>
    </row>
    <row r="53" spans="1:5" s="34" customFormat="1" ht="18.75" customHeight="1">
      <c r="A53" s="32">
        <v>3.3</v>
      </c>
      <c r="B53" s="21" t="s">
        <v>37</v>
      </c>
      <c r="C53" s="33">
        <v>63308765</v>
      </c>
    </row>
    <row r="54" spans="1:5" s="34" customFormat="1">
      <c r="A54" s="32" t="s">
        <v>64</v>
      </c>
      <c r="B54" s="15" t="s">
        <v>39</v>
      </c>
      <c r="C54" s="33">
        <v>187534958</v>
      </c>
      <c r="E54" s="82"/>
    </row>
    <row r="55" spans="1:5" s="34" customFormat="1" ht="20.25" customHeight="1">
      <c r="A55" s="32" t="s">
        <v>65</v>
      </c>
      <c r="B55" s="15" t="s">
        <v>200</v>
      </c>
      <c r="C55" s="33">
        <v>260000000</v>
      </c>
    </row>
    <row r="56" spans="1:5" s="34" customFormat="1">
      <c r="A56" s="32" t="s">
        <v>66</v>
      </c>
      <c r="B56" s="21" t="s">
        <v>49</v>
      </c>
      <c r="C56" s="33">
        <v>299399000</v>
      </c>
    </row>
    <row r="57" spans="1:5" s="34" customFormat="1" ht="18.75" customHeight="1">
      <c r="A57" s="32">
        <v>3.5</v>
      </c>
      <c r="B57" s="15" t="s">
        <v>67</v>
      </c>
      <c r="C57" s="33">
        <v>75000000</v>
      </c>
    </row>
    <row r="58" spans="1:5">
      <c r="A58" s="32" t="s">
        <v>68</v>
      </c>
      <c r="B58" s="15" t="s">
        <v>53</v>
      </c>
      <c r="C58" s="33">
        <v>1800000</v>
      </c>
    </row>
    <row r="59" spans="1:5">
      <c r="A59" s="32" t="s">
        <v>69</v>
      </c>
      <c r="B59" s="15" t="s">
        <v>182</v>
      </c>
      <c r="C59" s="16">
        <v>117226000</v>
      </c>
    </row>
    <row r="60" spans="1:5">
      <c r="A60" s="35" t="s">
        <v>70</v>
      </c>
      <c r="B60" s="15" t="s">
        <v>183</v>
      </c>
      <c r="C60" s="16">
        <v>258336000</v>
      </c>
      <c r="E60" s="36"/>
    </row>
    <row r="61" spans="1:5" ht="37.5" hidden="1">
      <c r="A61" s="6">
        <v>3</v>
      </c>
      <c r="B61" s="26" t="s">
        <v>71</v>
      </c>
      <c r="C61" s="27">
        <f>SUM(C62:C63)</f>
        <v>0</v>
      </c>
    </row>
    <row r="62" spans="1:5" hidden="1">
      <c r="A62" s="14" t="s">
        <v>72</v>
      </c>
      <c r="B62" s="15" t="s">
        <v>51</v>
      </c>
      <c r="C62" s="16"/>
      <c r="E62" s="36">
        <f>C26-C62</f>
        <v>0</v>
      </c>
    </row>
    <row r="63" spans="1:5" hidden="1">
      <c r="A63" s="35" t="s">
        <v>62</v>
      </c>
      <c r="B63" s="15" t="s">
        <v>53</v>
      </c>
      <c r="C63" s="16"/>
    </row>
    <row r="64" spans="1:5" hidden="1">
      <c r="A64" s="35"/>
      <c r="B64" s="15"/>
      <c r="C64" s="16"/>
    </row>
    <row r="65" spans="1:7">
      <c r="A65" s="9"/>
      <c r="B65" s="13"/>
      <c r="C65" s="19"/>
    </row>
    <row r="66" spans="1:7">
      <c r="A66" s="37"/>
      <c r="B66" s="38"/>
      <c r="C66" s="39"/>
    </row>
    <row r="67" spans="1:7" ht="18.75" hidden="1" customHeight="1">
      <c r="B67" s="84" t="s">
        <v>73</v>
      </c>
      <c r="C67" s="84"/>
    </row>
    <row r="68" spans="1:7" ht="18.75" hidden="1" customHeight="1">
      <c r="B68" s="85" t="s">
        <v>74</v>
      </c>
      <c r="C68" s="85"/>
    </row>
    <row r="69" spans="1:7" ht="18.75" hidden="1" customHeight="1"/>
    <row r="70" spans="1:7" ht="15.75" customHeight="1">
      <c r="B70" s="91" t="s">
        <v>202</v>
      </c>
      <c r="C70" s="91"/>
    </row>
    <row r="71" spans="1:7" ht="15.75" customHeight="1">
      <c r="B71" s="81" t="s">
        <v>201</v>
      </c>
      <c r="C71" s="56"/>
    </row>
    <row r="72" spans="1:7" ht="27" customHeight="1">
      <c r="A72" s="51"/>
      <c r="B72" s="51"/>
      <c r="C72" s="40"/>
      <c r="G72" s="36"/>
    </row>
    <row r="74" spans="1:7">
      <c r="B74" s="81" t="s">
        <v>199</v>
      </c>
    </row>
  </sheetData>
  <mergeCells count="9">
    <mergeCell ref="B67:C67"/>
    <mergeCell ref="B68:C68"/>
    <mergeCell ref="B70:C70"/>
    <mergeCell ref="A1:B1"/>
    <mergeCell ref="A4:C4"/>
    <mergeCell ref="A5:C5"/>
    <mergeCell ref="A6:C6"/>
    <mergeCell ref="A7:C7"/>
    <mergeCell ref="A8: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H180"/>
  <sheetViews>
    <sheetView tabSelected="1" topLeftCell="A19" workbookViewId="0">
      <selection activeCell="B179" sqref="B179"/>
    </sheetView>
  </sheetViews>
  <sheetFormatPr defaultRowHeight="18.75"/>
  <cols>
    <col min="1" max="1" width="5.625" style="2" customWidth="1"/>
    <col min="2" max="2" width="53" style="2" customWidth="1"/>
    <col min="3" max="3" width="18.75" style="4" customWidth="1"/>
    <col min="4" max="4" width="18.5" style="2" customWidth="1"/>
    <col min="5" max="5" width="14" style="2" customWidth="1"/>
    <col min="6" max="6" width="15.25" style="2" customWidth="1"/>
    <col min="7" max="7" width="9" style="2"/>
    <col min="8" max="8" width="17.625" style="2" customWidth="1"/>
    <col min="9" max="253" width="9" style="2"/>
    <col min="254" max="254" width="5.625" style="2" customWidth="1"/>
    <col min="255" max="255" width="56.25" style="2" customWidth="1"/>
    <col min="256" max="256" width="18.75" style="2" customWidth="1"/>
    <col min="257" max="257" width="18.5" style="2" customWidth="1"/>
    <col min="258" max="258" width="17" style="2" bestFit="1" customWidth="1"/>
    <col min="259" max="259" width="19.75" style="2" customWidth="1"/>
    <col min="260" max="260" width="13.625" style="2" bestFit="1" customWidth="1"/>
    <col min="261" max="262" width="18.375" style="2" bestFit="1" customWidth="1"/>
    <col min="263" max="509" width="9" style="2"/>
    <col min="510" max="510" width="5.625" style="2" customWidth="1"/>
    <col min="511" max="511" width="56.25" style="2" customWidth="1"/>
    <col min="512" max="512" width="18.75" style="2" customWidth="1"/>
    <col min="513" max="513" width="18.5" style="2" customWidth="1"/>
    <col min="514" max="514" width="17" style="2" bestFit="1" customWidth="1"/>
    <col min="515" max="515" width="19.75" style="2" customWidth="1"/>
    <col min="516" max="516" width="13.625" style="2" bestFit="1" customWidth="1"/>
    <col min="517" max="518" width="18.375" style="2" bestFit="1" customWidth="1"/>
    <col min="519" max="765" width="9" style="2"/>
    <col min="766" max="766" width="5.625" style="2" customWidth="1"/>
    <col min="767" max="767" width="56.25" style="2" customWidth="1"/>
    <col min="768" max="768" width="18.75" style="2" customWidth="1"/>
    <col min="769" max="769" width="18.5" style="2" customWidth="1"/>
    <col min="770" max="770" width="17" style="2" bestFit="1" customWidth="1"/>
    <col min="771" max="771" width="19.75" style="2" customWidth="1"/>
    <col min="772" max="772" width="13.625" style="2" bestFit="1" customWidth="1"/>
    <col min="773" max="774" width="18.375" style="2" bestFit="1" customWidth="1"/>
    <col min="775" max="1021" width="9" style="2"/>
    <col min="1022" max="1022" width="5.625" style="2" customWidth="1"/>
    <col min="1023" max="1023" width="56.25" style="2" customWidth="1"/>
    <col min="1024" max="1024" width="18.75" style="2" customWidth="1"/>
    <col min="1025" max="1025" width="18.5" style="2" customWidth="1"/>
    <col min="1026" max="1026" width="17" style="2" bestFit="1" customWidth="1"/>
    <col min="1027" max="1027" width="19.75" style="2" customWidth="1"/>
    <col min="1028" max="1028" width="13.625" style="2" bestFit="1" customWidth="1"/>
    <col min="1029" max="1030" width="18.375" style="2" bestFit="1" customWidth="1"/>
    <col min="1031" max="1277" width="9" style="2"/>
    <col min="1278" max="1278" width="5.625" style="2" customWidth="1"/>
    <col min="1279" max="1279" width="56.25" style="2" customWidth="1"/>
    <col min="1280" max="1280" width="18.75" style="2" customWidth="1"/>
    <col min="1281" max="1281" width="18.5" style="2" customWidth="1"/>
    <col min="1282" max="1282" width="17" style="2" bestFit="1" customWidth="1"/>
    <col min="1283" max="1283" width="19.75" style="2" customWidth="1"/>
    <col min="1284" max="1284" width="13.625" style="2" bestFit="1" customWidth="1"/>
    <col min="1285" max="1286" width="18.375" style="2" bestFit="1" customWidth="1"/>
    <col min="1287" max="1533" width="9" style="2"/>
    <col min="1534" max="1534" width="5.625" style="2" customWidth="1"/>
    <col min="1535" max="1535" width="56.25" style="2" customWidth="1"/>
    <col min="1536" max="1536" width="18.75" style="2" customWidth="1"/>
    <col min="1537" max="1537" width="18.5" style="2" customWidth="1"/>
    <col min="1538" max="1538" width="17" style="2" bestFit="1" customWidth="1"/>
    <col min="1539" max="1539" width="19.75" style="2" customWidth="1"/>
    <col min="1540" max="1540" width="13.625" style="2" bestFit="1" customWidth="1"/>
    <col min="1541" max="1542" width="18.375" style="2" bestFit="1" customWidth="1"/>
    <col min="1543" max="1789" width="9" style="2"/>
    <col min="1790" max="1790" width="5.625" style="2" customWidth="1"/>
    <col min="1791" max="1791" width="56.25" style="2" customWidth="1"/>
    <col min="1792" max="1792" width="18.75" style="2" customWidth="1"/>
    <col min="1793" max="1793" width="18.5" style="2" customWidth="1"/>
    <col min="1794" max="1794" width="17" style="2" bestFit="1" customWidth="1"/>
    <col min="1795" max="1795" width="19.75" style="2" customWidth="1"/>
    <col min="1796" max="1796" width="13.625" style="2" bestFit="1" customWidth="1"/>
    <col min="1797" max="1798" width="18.375" style="2" bestFit="1" customWidth="1"/>
    <col min="1799" max="2045" width="9" style="2"/>
    <col min="2046" max="2046" width="5.625" style="2" customWidth="1"/>
    <col min="2047" max="2047" width="56.25" style="2" customWidth="1"/>
    <col min="2048" max="2048" width="18.75" style="2" customWidth="1"/>
    <col min="2049" max="2049" width="18.5" style="2" customWidth="1"/>
    <col min="2050" max="2050" width="17" style="2" bestFit="1" customWidth="1"/>
    <col min="2051" max="2051" width="19.75" style="2" customWidth="1"/>
    <col min="2052" max="2052" width="13.625" style="2" bestFit="1" customWidth="1"/>
    <col min="2053" max="2054" width="18.375" style="2" bestFit="1" customWidth="1"/>
    <col min="2055" max="2301" width="9" style="2"/>
    <col min="2302" max="2302" width="5.625" style="2" customWidth="1"/>
    <col min="2303" max="2303" width="56.25" style="2" customWidth="1"/>
    <col min="2304" max="2304" width="18.75" style="2" customWidth="1"/>
    <col min="2305" max="2305" width="18.5" style="2" customWidth="1"/>
    <col min="2306" max="2306" width="17" style="2" bestFit="1" customWidth="1"/>
    <col min="2307" max="2307" width="19.75" style="2" customWidth="1"/>
    <col min="2308" max="2308" width="13.625" style="2" bestFit="1" customWidth="1"/>
    <col min="2309" max="2310" width="18.375" style="2" bestFit="1" customWidth="1"/>
    <col min="2311" max="2557" width="9" style="2"/>
    <col min="2558" max="2558" width="5.625" style="2" customWidth="1"/>
    <col min="2559" max="2559" width="56.25" style="2" customWidth="1"/>
    <col min="2560" max="2560" width="18.75" style="2" customWidth="1"/>
    <col min="2561" max="2561" width="18.5" style="2" customWidth="1"/>
    <col min="2562" max="2562" width="17" style="2" bestFit="1" customWidth="1"/>
    <col min="2563" max="2563" width="19.75" style="2" customWidth="1"/>
    <col min="2564" max="2564" width="13.625" style="2" bestFit="1" customWidth="1"/>
    <col min="2565" max="2566" width="18.375" style="2" bestFit="1" customWidth="1"/>
    <col min="2567" max="2813" width="9" style="2"/>
    <col min="2814" max="2814" width="5.625" style="2" customWidth="1"/>
    <col min="2815" max="2815" width="56.25" style="2" customWidth="1"/>
    <col min="2816" max="2816" width="18.75" style="2" customWidth="1"/>
    <col min="2817" max="2817" width="18.5" style="2" customWidth="1"/>
    <col min="2818" max="2818" width="17" style="2" bestFit="1" customWidth="1"/>
    <col min="2819" max="2819" width="19.75" style="2" customWidth="1"/>
    <col min="2820" max="2820" width="13.625" style="2" bestFit="1" customWidth="1"/>
    <col min="2821" max="2822" width="18.375" style="2" bestFit="1" customWidth="1"/>
    <col min="2823" max="3069" width="9" style="2"/>
    <col min="3070" max="3070" width="5.625" style="2" customWidth="1"/>
    <col min="3071" max="3071" width="56.25" style="2" customWidth="1"/>
    <col min="3072" max="3072" width="18.75" style="2" customWidth="1"/>
    <col min="3073" max="3073" width="18.5" style="2" customWidth="1"/>
    <col min="3074" max="3074" width="17" style="2" bestFit="1" customWidth="1"/>
    <col min="3075" max="3075" width="19.75" style="2" customWidth="1"/>
    <col min="3076" max="3076" width="13.625" style="2" bestFit="1" customWidth="1"/>
    <col min="3077" max="3078" width="18.375" style="2" bestFit="1" customWidth="1"/>
    <col min="3079" max="3325" width="9" style="2"/>
    <col min="3326" max="3326" width="5.625" style="2" customWidth="1"/>
    <col min="3327" max="3327" width="56.25" style="2" customWidth="1"/>
    <col min="3328" max="3328" width="18.75" style="2" customWidth="1"/>
    <col min="3329" max="3329" width="18.5" style="2" customWidth="1"/>
    <col min="3330" max="3330" width="17" style="2" bestFit="1" customWidth="1"/>
    <col min="3331" max="3331" width="19.75" style="2" customWidth="1"/>
    <col min="3332" max="3332" width="13.625" style="2" bestFit="1" customWidth="1"/>
    <col min="3333" max="3334" width="18.375" style="2" bestFit="1" customWidth="1"/>
    <col min="3335" max="3581" width="9" style="2"/>
    <col min="3582" max="3582" width="5.625" style="2" customWidth="1"/>
    <col min="3583" max="3583" width="56.25" style="2" customWidth="1"/>
    <col min="3584" max="3584" width="18.75" style="2" customWidth="1"/>
    <col min="3585" max="3585" width="18.5" style="2" customWidth="1"/>
    <col min="3586" max="3586" width="17" style="2" bestFit="1" customWidth="1"/>
    <col min="3587" max="3587" width="19.75" style="2" customWidth="1"/>
    <col min="3588" max="3588" width="13.625" style="2" bestFit="1" customWidth="1"/>
    <col min="3589" max="3590" width="18.375" style="2" bestFit="1" customWidth="1"/>
    <col min="3591" max="3837" width="9" style="2"/>
    <col min="3838" max="3838" width="5.625" style="2" customWidth="1"/>
    <col min="3839" max="3839" width="56.25" style="2" customWidth="1"/>
    <col min="3840" max="3840" width="18.75" style="2" customWidth="1"/>
    <col min="3841" max="3841" width="18.5" style="2" customWidth="1"/>
    <col min="3842" max="3842" width="17" style="2" bestFit="1" customWidth="1"/>
    <col min="3843" max="3843" width="19.75" style="2" customWidth="1"/>
    <col min="3844" max="3844" width="13.625" style="2" bestFit="1" customWidth="1"/>
    <col min="3845" max="3846" width="18.375" style="2" bestFit="1" customWidth="1"/>
    <col min="3847" max="4093" width="9" style="2"/>
    <col min="4094" max="4094" width="5.625" style="2" customWidth="1"/>
    <col min="4095" max="4095" width="56.25" style="2" customWidth="1"/>
    <col min="4096" max="4096" width="18.75" style="2" customWidth="1"/>
    <col min="4097" max="4097" width="18.5" style="2" customWidth="1"/>
    <col min="4098" max="4098" width="17" style="2" bestFit="1" customWidth="1"/>
    <col min="4099" max="4099" width="19.75" style="2" customWidth="1"/>
    <col min="4100" max="4100" width="13.625" style="2" bestFit="1" customWidth="1"/>
    <col min="4101" max="4102" width="18.375" style="2" bestFit="1" customWidth="1"/>
    <col min="4103" max="4349" width="9" style="2"/>
    <col min="4350" max="4350" width="5.625" style="2" customWidth="1"/>
    <col min="4351" max="4351" width="56.25" style="2" customWidth="1"/>
    <col min="4352" max="4352" width="18.75" style="2" customWidth="1"/>
    <col min="4353" max="4353" width="18.5" style="2" customWidth="1"/>
    <col min="4354" max="4354" width="17" style="2" bestFit="1" customWidth="1"/>
    <col min="4355" max="4355" width="19.75" style="2" customWidth="1"/>
    <col min="4356" max="4356" width="13.625" style="2" bestFit="1" customWidth="1"/>
    <col min="4357" max="4358" width="18.375" style="2" bestFit="1" customWidth="1"/>
    <col min="4359" max="4605" width="9" style="2"/>
    <col min="4606" max="4606" width="5.625" style="2" customWidth="1"/>
    <col min="4607" max="4607" width="56.25" style="2" customWidth="1"/>
    <col min="4608" max="4608" width="18.75" style="2" customWidth="1"/>
    <col min="4609" max="4609" width="18.5" style="2" customWidth="1"/>
    <col min="4610" max="4610" width="17" style="2" bestFit="1" customWidth="1"/>
    <col min="4611" max="4611" width="19.75" style="2" customWidth="1"/>
    <col min="4612" max="4612" width="13.625" style="2" bestFit="1" customWidth="1"/>
    <col min="4613" max="4614" width="18.375" style="2" bestFit="1" customWidth="1"/>
    <col min="4615" max="4861" width="9" style="2"/>
    <col min="4862" max="4862" width="5.625" style="2" customWidth="1"/>
    <col min="4863" max="4863" width="56.25" style="2" customWidth="1"/>
    <col min="4864" max="4864" width="18.75" style="2" customWidth="1"/>
    <col min="4865" max="4865" width="18.5" style="2" customWidth="1"/>
    <col min="4866" max="4866" width="17" style="2" bestFit="1" customWidth="1"/>
    <col min="4867" max="4867" width="19.75" style="2" customWidth="1"/>
    <col min="4868" max="4868" width="13.625" style="2" bestFit="1" customWidth="1"/>
    <col min="4869" max="4870" width="18.375" style="2" bestFit="1" customWidth="1"/>
    <col min="4871" max="5117" width="9" style="2"/>
    <col min="5118" max="5118" width="5.625" style="2" customWidth="1"/>
    <col min="5119" max="5119" width="56.25" style="2" customWidth="1"/>
    <col min="5120" max="5120" width="18.75" style="2" customWidth="1"/>
    <col min="5121" max="5121" width="18.5" style="2" customWidth="1"/>
    <col min="5122" max="5122" width="17" style="2" bestFit="1" customWidth="1"/>
    <col min="5123" max="5123" width="19.75" style="2" customWidth="1"/>
    <col min="5124" max="5124" width="13.625" style="2" bestFit="1" customWidth="1"/>
    <col min="5125" max="5126" width="18.375" style="2" bestFit="1" customWidth="1"/>
    <col min="5127" max="5373" width="9" style="2"/>
    <col min="5374" max="5374" width="5.625" style="2" customWidth="1"/>
    <col min="5375" max="5375" width="56.25" style="2" customWidth="1"/>
    <col min="5376" max="5376" width="18.75" style="2" customWidth="1"/>
    <col min="5377" max="5377" width="18.5" style="2" customWidth="1"/>
    <col min="5378" max="5378" width="17" style="2" bestFit="1" customWidth="1"/>
    <col min="5379" max="5379" width="19.75" style="2" customWidth="1"/>
    <col min="5380" max="5380" width="13.625" style="2" bestFit="1" customWidth="1"/>
    <col min="5381" max="5382" width="18.375" style="2" bestFit="1" customWidth="1"/>
    <col min="5383" max="5629" width="9" style="2"/>
    <col min="5630" max="5630" width="5.625" style="2" customWidth="1"/>
    <col min="5631" max="5631" width="56.25" style="2" customWidth="1"/>
    <col min="5632" max="5632" width="18.75" style="2" customWidth="1"/>
    <col min="5633" max="5633" width="18.5" style="2" customWidth="1"/>
    <col min="5634" max="5634" width="17" style="2" bestFit="1" customWidth="1"/>
    <col min="5635" max="5635" width="19.75" style="2" customWidth="1"/>
    <col min="5636" max="5636" width="13.625" style="2" bestFit="1" customWidth="1"/>
    <col min="5637" max="5638" width="18.375" style="2" bestFit="1" customWidth="1"/>
    <col min="5639" max="5885" width="9" style="2"/>
    <col min="5886" max="5886" width="5.625" style="2" customWidth="1"/>
    <col min="5887" max="5887" width="56.25" style="2" customWidth="1"/>
    <col min="5888" max="5888" width="18.75" style="2" customWidth="1"/>
    <col min="5889" max="5889" width="18.5" style="2" customWidth="1"/>
    <col min="5890" max="5890" width="17" style="2" bestFit="1" customWidth="1"/>
    <col min="5891" max="5891" width="19.75" style="2" customWidth="1"/>
    <col min="5892" max="5892" width="13.625" style="2" bestFit="1" customWidth="1"/>
    <col min="5893" max="5894" width="18.375" style="2" bestFit="1" customWidth="1"/>
    <col min="5895" max="6141" width="9" style="2"/>
    <col min="6142" max="6142" width="5.625" style="2" customWidth="1"/>
    <col min="6143" max="6143" width="56.25" style="2" customWidth="1"/>
    <col min="6144" max="6144" width="18.75" style="2" customWidth="1"/>
    <col min="6145" max="6145" width="18.5" style="2" customWidth="1"/>
    <col min="6146" max="6146" width="17" style="2" bestFit="1" customWidth="1"/>
    <col min="6147" max="6147" width="19.75" style="2" customWidth="1"/>
    <col min="6148" max="6148" width="13.625" style="2" bestFit="1" customWidth="1"/>
    <col min="6149" max="6150" width="18.375" style="2" bestFit="1" customWidth="1"/>
    <col min="6151" max="6397" width="9" style="2"/>
    <col min="6398" max="6398" width="5.625" style="2" customWidth="1"/>
    <col min="6399" max="6399" width="56.25" style="2" customWidth="1"/>
    <col min="6400" max="6400" width="18.75" style="2" customWidth="1"/>
    <col min="6401" max="6401" width="18.5" style="2" customWidth="1"/>
    <col min="6402" max="6402" width="17" style="2" bestFit="1" customWidth="1"/>
    <col min="6403" max="6403" width="19.75" style="2" customWidth="1"/>
    <col min="6404" max="6404" width="13.625" style="2" bestFit="1" customWidth="1"/>
    <col min="6405" max="6406" width="18.375" style="2" bestFit="1" customWidth="1"/>
    <col min="6407" max="6653" width="9" style="2"/>
    <col min="6654" max="6654" width="5.625" style="2" customWidth="1"/>
    <col min="6655" max="6655" width="56.25" style="2" customWidth="1"/>
    <col min="6656" max="6656" width="18.75" style="2" customWidth="1"/>
    <col min="6657" max="6657" width="18.5" style="2" customWidth="1"/>
    <col min="6658" max="6658" width="17" style="2" bestFit="1" customWidth="1"/>
    <col min="6659" max="6659" width="19.75" style="2" customWidth="1"/>
    <col min="6660" max="6660" width="13.625" style="2" bestFit="1" customWidth="1"/>
    <col min="6661" max="6662" width="18.375" style="2" bestFit="1" customWidth="1"/>
    <col min="6663" max="6909" width="9" style="2"/>
    <col min="6910" max="6910" width="5.625" style="2" customWidth="1"/>
    <col min="6911" max="6911" width="56.25" style="2" customWidth="1"/>
    <col min="6912" max="6912" width="18.75" style="2" customWidth="1"/>
    <col min="6913" max="6913" width="18.5" style="2" customWidth="1"/>
    <col min="6914" max="6914" width="17" style="2" bestFit="1" customWidth="1"/>
    <col min="6915" max="6915" width="19.75" style="2" customWidth="1"/>
    <col min="6916" max="6916" width="13.625" style="2" bestFit="1" customWidth="1"/>
    <col min="6917" max="6918" width="18.375" style="2" bestFit="1" customWidth="1"/>
    <col min="6919" max="7165" width="9" style="2"/>
    <col min="7166" max="7166" width="5.625" style="2" customWidth="1"/>
    <col min="7167" max="7167" width="56.25" style="2" customWidth="1"/>
    <col min="7168" max="7168" width="18.75" style="2" customWidth="1"/>
    <col min="7169" max="7169" width="18.5" style="2" customWidth="1"/>
    <col min="7170" max="7170" width="17" style="2" bestFit="1" customWidth="1"/>
    <col min="7171" max="7171" width="19.75" style="2" customWidth="1"/>
    <col min="7172" max="7172" width="13.625" style="2" bestFit="1" customWidth="1"/>
    <col min="7173" max="7174" width="18.375" style="2" bestFit="1" customWidth="1"/>
    <col min="7175" max="7421" width="9" style="2"/>
    <col min="7422" max="7422" width="5.625" style="2" customWidth="1"/>
    <col min="7423" max="7423" width="56.25" style="2" customWidth="1"/>
    <col min="7424" max="7424" width="18.75" style="2" customWidth="1"/>
    <col min="7425" max="7425" width="18.5" style="2" customWidth="1"/>
    <col min="7426" max="7426" width="17" style="2" bestFit="1" customWidth="1"/>
    <col min="7427" max="7427" width="19.75" style="2" customWidth="1"/>
    <col min="7428" max="7428" width="13.625" style="2" bestFit="1" customWidth="1"/>
    <col min="7429" max="7430" width="18.375" style="2" bestFit="1" customWidth="1"/>
    <col min="7431" max="7677" width="9" style="2"/>
    <col min="7678" max="7678" width="5.625" style="2" customWidth="1"/>
    <col min="7679" max="7679" width="56.25" style="2" customWidth="1"/>
    <col min="7680" max="7680" width="18.75" style="2" customWidth="1"/>
    <col min="7681" max="7681" width="18.5" style="2" customWidth="1"/>
    <col min="7682" max="7682" width="17" style="2" bestFit="1" customWidth="1"/>
    <col min="7683" max="7683" width="19.75" style="2" customWidth="1"/>
    <col min="7684" max="7684" width="13.625" style="2" bestFit="1" customWidth="1"/>
    <col min="7685" max="7686" width="18.375" style="2" bestFit="1" customWidth="1"/>
    <col min="7687" max="7933" width="9" style="2"/>
    <col min="7934" max="7934" width="5.625" style="2" customWidth="1"/>
    <col min="7935" max="7935" width="56.25" style="2" customWidth="1"/>
    <col min="7936" max="7936" width="18.75" style="2" customWidth="1"/>
    <col min="7937" max="7937" width="18.5" style="2" customWidth="1"/>
    <col min="7938" max="7938" width="17" style="2" bestFit="1" customWidth="1"/>
    <col min="7939" max="7939" width="19.75" style="2" customWidth="1"/>
    <col min="7940" max="7940" width="13.625" style="2" bestFit="1" customWidth="1"/>
    <col min="7941" max="7942" width="18.375" style="2" bestFit="1" customWidth="1"/>
    <col min="7943" max="8189" width="9" style="2"/>
    <col min="8190" max="8190" width="5.625" style="2" customWidth="1"/>
    <col min="8191" max="8191" width="56.25" style="2" customWidth="1"/>
    <col min="8192" max="8192" width="18.75" style="2" customWidth="1"/>
    <col min="8193" max="8193" width="18.5" style="2" customWidth="1"/>
    <col min="8194" max="8194" width="17" style="2" bestFit="1" customWidth="1"/>
    <col min="8195" max="8195" width="19.75" style="2" customWidth="1"/>
    <col min="8196" max="8196" width="13.625" style="2" bestFit="1" customWidth="1"/>
    <col min="8197" max="8198" width="18.375" style="2" bestFit="1" customWidth="1"/>
    <col min="8199" max="8445" width="9" style="2"/>
    <col min="8446" max="8446" width="5.625" style="2" customWidth="1"/>
    <col min="8447" max="8447" width="56.25" style="2" customWidth="1"/>
    <col min="8448" max="8448" width="18.75" style="2" customWidth="1"/>
    <col min="8449" max="8449" width="18.5" style="2" customWidth="1"/>
    <col min="8450" max="8450" width="17" style="2" bestFit="1" customWidth="1"/>
    <col min="8451" max="8451" width="19.75" style="2" customWidth="1"/>
    <col min="8452" max="8452" width="13.625" style="2" bestFit="1" customWidth="1"/>
    <col min="8453" max="8454" width="18.375" style="2" bestFit="1" customWidth="1"/>
    <col min="8455" max="8701" width="9" style="2"/>
    <col min="8702" max="8702" width="5.625" style="2" customWidth="1"/>
    <col min="8703" max="8703" width="56.25" style="2" customWidth="1"/>
    <col min="8704" max="8704" width="18.75" style="2" customWidth="1"/>
    <col min="8705" max="8705" width="18.5" style="2" customWidth="1"/>
    <col min="8706" max="8706" width="17" style="2" bestFit="1" customWidth="1"/>
    <col min="8707" max="8707" width="19.75" style="2" customWidth="1"/>
    <col min="8708" max="8708" width="13.625" style="2" bestFit="1" customWidth="1"/>
    <col min="8709" max="8710" width="18.375" style="2" bestFit="1" customWidth="1"/>
    <col min="8711" max="8957" width="9" style="2"/>
    <col min="8958" max="8958" width="5.625" style="2" customWidth="1"/>
    <col min="8959" max="8959" width="56.25" style="2" customWidth="1"/>
    <col min="8960" max="8960" width="18.75" style="2" customWidth="1"/>
    <col min="8961" max="8961" width="18.5" style="2" customWidth="1"/>
    <col min="8962" max="8962" width="17" style="2" bestFit="1" customWidth="1"/>
    <col min="8963" max="8963" width="19.75" style="2" customWidth="1"/>
    <col min="8964" max="8964" width="13.625" style="2" bestFit="1" customWidth="1"/>
    <col min="8965" max="8966" width="18.375" style="2" bestFit="1" customWidth="1"/>
    <col min="8967" max="9213" width="9" style="2"/>
    <col min="9214" max="9214" width="5.625" style="2" customWidth="1"/>
    <col min="9215" max="9215" width="56.25" style="2" customWidth="1"/>
    <col min="9216" max="9216" width="18.75" style="2" customWidth="1"/>
    <col min="9217" max="9217" width="18.5" style="2" customWidth="1"/>
    <col min="9218" max="9218" width="17" style="2" bestFit="1" customWidth="1"/>
    <col min="9219" max="9219" width="19.75" style="2" customWidth="1"/>
    <col min="9220" max="9220" width="13.625" style="2" bestFit="1" customWidth="1"/>
    <col min="9221" max="9222" width="18.375" style="2" bestFit="1" customWidth="1"/>
    <col min="9223" max="9469" width="9" style="2"/>
    <col min="9470" max="9470" width="5.625" style="2" customWidth="1"/>
    <col min="9471" max="9471" width="56.25" style="2" customWidth="1"/>
    <col min="9472" max="9472" width="18.75" style="2" customWidth="1"/>
    <col min="9473" max="9473" width="18.5" style="2" customWidth="1"/>
    <col min="9474" max="9474" width="17" style="2" bestFit="1" customWidth="1"/>
    <col min="9475" max="9475" width="19.75" style="2" customWidth="1"/>
    <col min="9476" max="9476" width="13.625" style="2" bestFit="1" customWidth="1"/>
    <col min="9477" max="9478" width="18.375" style="2" bestFit="1" customWidth="1"/>
    <col min="9479" max="9725" width="9" style="2"/>
    <col min="9726" max="9726" width="5.625" style="2" customWidth="1"/>
    <col min="9727" max="9727" width="56.25" style="2" customWidth="1"/>
    <col min="9728" max="9728" width="18.75" style="2" customWidth="1"/>
    <col min="9729" max="9729" width="18.5" style="2" customWidth="1"/>
    <col min="9730" max="9730" width="17" style="2" bestFit="1" customWidth="1"/>
    <col min="9731" max="9731" width="19.75" style="2" customWidth="1"/>
    <col min="9732" max="9732" width="13.625" style="2" bestFit="1" customWidth="1"/>
    <col min="9733" max="9734" width="18.375" style="2" bestFit="1" customWidth="1"/>
    <col min="9735" max="9981" width="9" style="2"/>
    <col min="9982" max="9982" width="5.625" style="2" customWidth="1"/>
    <col min="9983" max="9983" width="56.25" style="2" customWidth="1"/>
    <col min="9984" max="9984" width="18.75" style="2" customWidth="1"/>
    <col min="9985" max="9985" width="18.5" style="2" customWidth="1"/>
    <col min="9986" max="9986" width="17" style="2" bestFit="1" customWidth="1"/>
    <col min="9987" max="9987" width="19.75" style="2" customWidth="1"/>
    <col min="9988" max="9988" width="13.625" style="2" bestFit="1" customWidth="1"/>
    <col min="9989" max="9990" width="18.375" style="2" bestFit="1" customWidth="1"/>
    <col min="9991" max="10237" width="9" style="2"/>
    <col min="10238" max="10238" width="5.625" style="2" customWidth="1"/>
    <col min="10239" max="10239" width="56.25" style="2" customWidth="1"/>
    <col min="10240" max="10240" width="18.75" style="2" customWidth="1"/>
    <col min="10241" max="10241" width="18.5" style="2" customWidth="1"/>
    <col min="10242" max="10242" width="17" style="2" bestFit="1" customWidth="1"/>
    <col min="10243" max="10243" width="19.75" style="2" customWidth="1"/>
    <col min="10244" max="10244" width="13.625" style="2" bestFit="1" customWidth="1"/>
    <col min="10245" max="10246" width="18.375" style="2" bestFit="1" customWidth="1"/>
    <col min="10247" max="10493" width="9" style="2"/>
    <col min="10494" max="10494" width="5.625" style="2" customWidth="1"/>
    <col min="10495" max="10495" width="56.25" style="2" customWidth="1"/>
    <col min="10496" max="10496" width="18.75" style="2" customWidth="1"/>
    <col min="10497" max="10497" width="18.5" style="2" customWidth="1"/>
    <col min="10498" max="10498" width="17" style="2" bestFit="1" customWidth="1"/>
    <col min="10499" max="10499" width="19.75" style="2" customWidth="1"/>
    <col min="10500" max="10500" width="13.625" style="2" bestFit="1" customWidth="1"/>
    <col min="10501" max="10502" width="18.375" style="2" bestFit="1" customWidth="1"/>
    <col min="10503" max="10749" width="9" style="2"/>
    <col min="10750" max="10750" width="5.625" style="2" customWidth="1"/>
    <col min="10751" max="10751" width="56.25" style="2" customWidth="1"/>
    <col min="10752" max="10752" width="18.75" style="2" customWidth="1"/>
    <col min="10753" max="10753" width="18.5" style="2" customWidth="1"/>
    <col min="10754" max="10754" width="17" style="2" bestFit="1" customWidth="1"/>
    <col min="10755" max="10755" width="19.75" style="2" customWidth="1"/>
    <col min="10756" max="10756" width="13.625" style="2" bestFit="1" customWidth="1"/>
    <col min="10757" max="10758" width="18.375" style="2" bestFit="1" customWidth="1"/>
    <col min="10759" max="11005" width="9" style="2"/>
    <col min="11006" max="11006" width="5.625" style="2" customWidth="1"/>
    <col min="11007" max="11007" width="56.25" style="2" customWidth="1"/>
    <col min="11008" max="11008" width="18.75" style="2" customWidth="1"/>
    <col min="11009" max="11009" width="18.5" style="2" customWidth="1"/>
    <col min="11010" max="11010" width="17" style="2" bestFit="1" customWidth="1"/>
    <col min="11011" max="11011" width="19.75" style="2" customWidth="1"/>
    <col min="11012" max="11012" width="13.625" style="2" bestFit="1" customWidth="1"/>
    <col min="11013" max="11014" width="18.375" style="2" bestFit="1" customWidth="1"/>
    <col min="11015" max="11261" width="9" style="2"/>
    <col min="11262" max="11262" width="5.625" style="2" customWidth="1"/>
    <col min="11263" max="11263" width="56.25" style="2" customWidth="1"/>
    <col min="11264" max="11264" width="18.75" style="2" customWidth="1"/>
    <col min="11265" max="11265" width="18.5" style="2" customWidth="1"/>
    <col min="11266" max="11266" width="17" style="2" bestFit="1" customWidth="1"/>
    <col min="11267" max="11267" width="19.75" style="2" customWidth="1"/>
    <col min="11268" max="11268" width="13.625" style="2" bestFit="1" customWidth="1"/>
    <col min="11269" max="11270" width="18.375" style="2" bestFit="1" customWidth="1"/>
    <col min="11271" max="11517" width="9" style="2"/>
    <col min="11518" max="11518" width="5.625" style="2" customWidth="1"/>
    <col min="11519" max="11519" width="56.25" style="2" customWidth="1"/>
    <col min="11520" max="11520" width="18.75" style="2" customWidth="1"/>
    <col min="11521" max="11521" width="18.5" style="2" customWidth="1"/>
    <col min="11522" max="11522" width="17" style="2" bestFit="1" customWidth="1"/>
    <col min="11523" max="11523" width="19.75" style="2" customWidth="1"/>
    <col min="11524" max="11524" width="13.625" style="2" bestFit="1" customWidth="1"/>
    <col min="11525" max="11526" width="18.375" style="2" bestFit="1" customWidth="1"/>
    <col min="11527" max="11773" width="9" style="2"/>
    <col min="11774" max="11774" width="5.625" style="2" customWidth="1"/>
    <col min="11775" max="11775" width="56.25" style="2" customWidth="1"/>
    <col min="11776" max="11776" width="18.75" style="2" customWidth="1"/>
    <col min="11777" max="11777" width="18.5" style="2" customWidth="1"/>
    <col min="11778" max="11778" width="17" style="2" bestFit="1" customWidth="1"/>
    <col min="11779" max="11779" width="19.75" style="2" customWidth="1"/>
    <col min="11780" max="11780" width="13.625" style="2" bestFit="1" customWidth="1"/>
    <col min="11781" max="11782" width="18.375" style="2" bestFit="1" customWidth="1"/>
    <col min="11783" max="12029" width="9" style="2"/>
    <col min="12030" max="12030" width="5.625" style="2" customWidth="1"/>
    <col min="12031" max="12031" width="56.25" style="2" customWidth="1"/>
    <col min="12032" max="12032" width="18.75" style="2" customWidth="1"/>
    <col min="12033" max="12033" width="18.5" style="2" customWidth="1"/>
    <col min="12034" max="12034" width="17" style="2" bestFit="1" customWidth="1"/>
    <col min="12035" max="12035" width="19.75" style="2" customWidth="1"/>
    <col min="12036" max="12036" width="13.625" style="2" bestFit="1" customWidth="1"/>
    <col min="12037" max="12038" width="18.375" style="2" bestFit="1" customWidth="1"/>
    <col min="12039" max="12285" width="9" style="2"/>
    <col min="12286" max="12286" width="5.625" style="2" customWidth="1"/>
    <col min="12287" max="12287" width="56.25" style="2" customWidth="1"/>
    <col min="12288" max="12288" width="18.75" style="2" customWidth="1"/>
    <col min="12289" max="12289" width="18.5" style="2" customWidth="1"/>
    <col min="12290" max="12290" width="17" style="2" bestFit="1" customWidth="1"/>
    <col min="12291" max="12291" width="19.75" style="2" customWidth="1"/>
    <col min="12292" max="12292" width="13.625" style="2" bestFit="1" customWidth="1"/>
    <col min="12293" max="12294" width="18.375" style="2" bestFit="1" customWidth="1"/>
    <col min="12295" max="12541" width="9" style="2"/>
    <col min="12542" max="12542" width="5.625" style="2" customWidth="1"/>
    <col min="12543" max="12543" width="56.25" style="2" customWidth="1"/>
    <col min="12544" max="12544" width="18.75" style="2" customWidth="1"/>
    <col min="12545" max="12545" width="18.5" style="2" customWidth="1"/>
    <col min="12546" max="12546" width="17" style="2" bestFit="1" customWidth="1"/>
    <col min="12547" max="12547" width="19.75" style="2" customWidth="1"/>
    <col min="12548" max="12548" width="13.625" style="2" bestFit="1" customWidth="1"/>
    <col min="12549" max="12550" width="18.375" style="2" bestFit="1" customWidth="1"/>
    <col min="12551" max="12797" width="9" style="2"/>
    <col min="12798" max="12798" width="5.625" style="2" customWidth="1"/>
    <col min="12799" max="12799" width="56.25" style="2" customWidth="1"/>
    <col min="12800" max="12800" width="18.75" style="2" customWidth="1"/>
    <col min="12801" max="12801" width="18.5" style="2" customWidth="1"/>
    <col min="12802" max="12802" width="17" style="2" bestFit="1" customWidth="1"/>
    <col min="12803" max="12803" width="19.75" style="2" customWidth="1"/>
    <col min="12804" max="12804" width="13.625" style="2" bestFit="1" customWidth="1"/>
    <col min="12805" max="12806" width="18.375" style="2" bestFit="1" customWidth="1"/>
    <col min="12807" max="13053" width="9" style="2"/>
    <col min="13054" max="13054" width="5.625" style="2" customWidth="1"/>
    <col min="13055" max="13055" width="56.25" style="2" customWidth="1"/>
    <col min="13056" max="13056" width="18.75" style="2" customWidth="1"/>
    <col min="13057" max="13057" width="18.5" style="2" customWidth="1"/>
    <col min="13058" max="13058" width="17" style="2" bestFit="1" customWidth="1"/>
    <col min="13059" max="13059" width="19.75" style="2" customWidth="1"/>
    <col min="13060" max="13060" width="13.625" style="2" bestFit="1" customWidth="1"/>
    <col min="13061" max="13062" width="18.375" style="2" bestFit="1" customWidth="1"/>
    <col min="13063" max="13309" width="9" style="2"/>
    <col min="13310" max="13310" width="5.625" style="2" customWidth="1"/>
    <col min="13311" max="13311" width="56.25" style="2" customWidth="1"/>
    <col min="13312" max="13312" width="18.75" style="2" customWidth="1"/>
    <col min="13313" max="13313" width="18.5" style="2" customWidth="1"/>
    <col min="13314" max="13314" width="17" style="2" bestFit="1" customWidth="1"/>
    <col min="13315" max="13315" width="19.75" style="2" customWidth="1"/>
    <col min="13316" max="13316" width="13.625" style="2" bestFit="1" customWidth="1"/>
    <col min="13317" max="13318" width="18.375" style="2" bestFit="1" customWidth="1"/>
    <col min="13319" max="13565" width="9" style="2"/>
    <col min="13566" max="13566" width="5.625" style="2" customWidth="1"/>
    <col min="13567" max="13567" width="56.25" style="2" customWidth="1"/>
    <col min="13568" max="13568" width="18.75" style="2" customWidth="1"/>
    <col min="13569" max="13569" width="18.5" style="2" customWidth="1"/>
    <col min="13570" max="13570" width="17" style="2" bestFit="1" customWidth="1"/>
    <col min="13571" max="13571" width="19.75" style="2" customWidth="1"/>
    <col min="13572" max="13572" width="13.625" style="2" bestFit="1" customWidth="1"/>
    <col min="13573" max="13574" width="18.375" style="2" bestFit="1" customWidth="1"/>
    <col min="13575" max="13821" width="9" style="2"/>
    <col min="13822" max="13822" width="5.625" style="2" customWidth="1"/>
    <col min="13823" max="13823" width="56.25" style="2" customWidth="1"/>
    <col min="13824" max="13824" width="18.75" style="2" customWidth="1"/>
    <col min="13825" max="13825" width="18.5" style="2" customWidth="1"/>
    <col min="13826" max="13826" width="17" style="2" bestFit="1" customWidth="1"/>
    <col min="13827" max="13827" width="19.75" style="2" customWidth="1"/>
    <col min="13828" max="13828" width="13.625" style="2" bestFit="1" customWidth="1"/>
    <col min="13829" max="13830" width="18.375" style="2" bestFit="1" customWidth="1"/>
    <col min="13831" max="14077" width="9" style="2"/>
    <col min="14078" max="14078" width="5.625" style="2" customWidth="1"/>
    <col min="14079" max="14079" width="56.25" style="2" customWidth="1"/>
    <col min="14080" max="14080" width="18.75" style="2" customWidth="1"/>
    <col min="14081" max="14081" width="18.5" style="2" customWidth="1"/>
    <col min="14082" max="14082" width="17" style="2" bestFit="1" customWidth="1"/>
    <col min="14083" max="14083" width="19.75" style="2" customWidth="1"/>
    <col min="14084" max="14084" width="13.625" style="2" bestFit="1" customWidth="1"/>
    <col min="14085" max="14086" width="18.375" style="2" bestFit="1" customWidth="1"/>
    <col min="14087" max="14333" width="9" style="2"/>
    <col min="14334" max="14334" width="5.625" style="2" customWidth="1"/>
    <col min="14335" max="14335" width="56.25" style="2" customWidth="1"/>
    <col min="14336" max="14336" width="18.75" style="2" customWidth="1"/>
    <col min="14337" max="14337" width="18.5" style="2" customWidth="1"/>
    <col min="14338" max="14338" width="17" style="2" bestFit="1" customWidth="1"/>
    <col min="14339" max="14339" width="19.75" style="2" customWidth="1"/>
    <col min="14340" max="14340" width="13.625" style="2" bestFit="1" customWidth="1"/>
    <col min="14341" max="14342" width="18.375" style="2" bestFit="1" customWidth="1"/>
    <col min="14343" max="14589" width="9" style="2"/>
    <col min="14590" max="14590" width="5.625" style="2" customWidth="1"/>
    <col min="14591" max="14591" width="56.25" style="2" customWidth="1"/>
    <col min="14592" max="14592" width="18.75" style="2" customWidth="1"/>
    <col min="14593" max="14593" width="18.5" style="2" customWidth="1"/>
    <col min="14594" max="14594" width="17" style="2" bestFit="1" customWidth="1"/>
    <col min="14595" max="14595" width="19.75" style="2" customWidth="1"/>
    <col min="14596" max="14596" width="13.625" style="2" bestFit="1" customWidth="1"/>
    <col min="14597" max="14598" width="18.375" style="2" bestFit="1" customWidth="1"/>
    <col min="14599" max="14845" width="9" style="2"/>
    <col min="14846" max="14846" width="5.625" style="2" customWidth="1"/>
    <col min="14847" max="14847" width="56.25" style="2" customWidth="1"/>
    <col min="14848" max="14848" width="18.75" style="2" customWidth="1"/>
    <col min="14849" max="14849" width="18.5" style="2" customWidth="1"/>
    <col min="14850" max="14850" width="17" style="2" bestFit="1" customWidth="1"/>
    <col min="14851" max="14851" width="19.75" style="2" customWidth="1"/>
    <col min="14852" max="14852" width="13.625" style="2" bestFit="1" customWidth="1"/>
    <col min="14853" max="14854" width="18.375" style="2" bestFit="1" customWidth="1"/>
    <col min="14855" max="15101" width="9" style="2"/>
    <col min="15102" max="15102" width="5.625" style="2" customWidth="1"/>
    <col min="15103" max="15103" width="56.25" style="2" customWidth="1"/>
    <col min="15104" max="15104" width="18.75" style="2" customWidth="1"/>
    <col min="15105" max="15105" width="18.5" style="2" customWidth="1"/>
    <col min="15106" max="15106" width="17" style="2" bestFit="1" customWidth="1"/>
    <col min="15107" max="15107" width="19.75" style="2" customWidth="1"/>
    <col min="15108" max="15108" width="13.625" style="2" bestFit="1" customWidth="1"/>
    <col min="15109" max="15110" width="18.375" style="2" bestFit="1" customWidth="1"/>
    <col min="15111" max="15357" width="9" style="2"/>
    <col min="15358" max="15358" width="5.625" style="2" customWidth="1"/>
    <col min="15359" max="15359" width="56.25" style="2" customWidth="1"/>
    <col min="15360" max="15360" width="18.75" style="2" customWidth="1"/>
    <col min="15361" max="15361" width="18.5" style="2" customWidth="1"/>
    <col min="15362" max="15362" width="17" style="2" bestFit="1" customWidth="1"/>
    <col min="15363" max="15363" width="19.75" style="2" customWidth="1"/>
    <col min="15364" max="15364" width="13.625" style="2" bestFit="1" customWidth="1"/>
    <col min="15365" max="15366" width="18.375" style="2" bestFit="1" customWidth="1"/>
    <col min="15367" max="15613" width="9" style="2"/>
    <col min="15614" max="15614" width="5.625" style="2" customWidth="1"/>
    <col min="15615" max="15615" width="56.25" style="2" customWidth="1"/>
    <col min="15616" max="15616" width="18.75" style="2" customWidth="1"/>
    <col min="15617" max="15617" width="18.5" style="2" customWidth="1"/>
    <col min="15618" max="15618" width="17" style="2" bestFit="1" customWidth="1"/>
    <col min="15619" max="15619" width="19.75" style="2" customWidth="1"/>
    <col min="15620" max="15620" width="13.625" style="2" bestFit="1" customWidth="1"/>
    <col min="15621" max="15622" width="18.375" style="2" bestFit="1" customWidth="1"/>
    <col min="15623" max="15869" width="9" style="2"/>
    <col min="15870" max="15870" width="5.625" style="2" customWidth="1"/>
    <col min="15871" max="15871" width="56.25" style="2" customWidth="1"/>
    <col min="15872" max="15872" width="18.75" style="2" customWidth="1"/>
    <col min="15873" max="15873" width="18.5" style="2" customWidth="1"/>
    <col min="15874" max="15874" width="17" style="2" bestFit="1" customWidth="1"/>
    <col min="15875" max="15875" width="19.75" style="2" customWidth="1"/>
    <col min="15876" max="15876" width="13.625" style="2" bestFit="1" customWidth="1"/>
    <col min="15877" max="15878" width="18.375" style="2" bestFit="1" customWidth="1"/>
    <col min="15879" max="16125" width="9" style="2"/>
    <col min="16126" max="16126" width="5.625" style="2" customWidth="1"/>
    <col min="16127" max="16127" width="56.25" style="2" customWidth="1"/>
    <col min="16128" max="16128" width="18.75" style="2" customWidth="1"/>
    <col min="16129" max="16129" width="18.5" style="2" customWidth="1"/>
    <col min="16130" max="16130" width="17" style="2" bestFit="1" customWidth="1"/>
    <col min="16131" max="16131" width="19.75" style="2" customWidth="1"/>
    <col min="16132" max="16132" width="13.625" style="2" bestFit="1" customWidth="1"/>
    <col min="16133" max="16134" width="18.375" style="2" bestFit="1" customWidth="1"/>
    <col min="16135" max="16384" width="9" style="2"/>
  </cols>
  <sheetData>
    <row r="1" spans="1:6">
      <c r="A1" s="86" t="s">
        <v>189</v>
      </c>
      <c r="B1" s="86"/>
      <c r="F1" s="1" t="s">
        <v>75</v>
      </c>
    </row>
    <row r="2" spans="1:6">
      <c r="A2" s="3" t="s">
        <v>1</v>
      </c>
      <c r="B2" s="3"/>
    </row>
    <row r="3" spans="1:6">
      <c r="A3" s="3"/>
      <c r="B3" s="3"/>
    </row>
    <row r="4" spans="1:6">
      <c r="A4" s="87" t="s">
        <v>2</v>
      </c>
      <c r="B4" s="87"/>
      <c r="C4" s="87"/>
      <c r="D4" s="87"/>
      <c r="E4" s="87"/>
      <c r="F4" s="87"/>
    </row>
    <row r="5" spans="1:6">
      <c r="A5" s="88" t="s">
        <v>3</v>
      </c>
      <c r="B5" s="88"/>
      <c r="C5" s="88"/>
      <c r="D5" s="88"/>
      <c r="E5" s="88"/>
      <c r="F5" s="88"/>
    </row>
    <row r="6" spans="1:6">
      <c r="A6" s="87"/>
      <c r="B6" s="87"/>
      <c r="C6" s="87"/>
      <c r="D6" s="87"/>
      <c r="E6" s="87"/>
      <c r="F6" s="87"/>
    </row>
    <row r="7" spans="1:6" ht="22.5">
      <c r="A7" s="93" t="s">
        <v>203</v>
      </c>
      <c r="B7" s="93"/>
      <c r="C7" s="93"/>
      <c r="D7" s="93"/>
      <c r="E7" s="93"/>
      <c r="F7" s="93"/>
    </row>
    <row r="8" spans="1:6" ht="19.5" customHeight="1">
      <c r="A8" s="92" t="s">
        <v>210</v>
      </c>
      <c r="B8" s="92"/>
      <c r="C8" s="92"/>
      <c r="D8" s="92"/>
      <c r="E8" s="92"/>
      <c r="F8" s="92"/>
    </row>
    <row r="9" spans="1:6" ht="19.5">
      <c r="A9" s="41"/>
      <c r="B9" s="41"/>
      <c r="C9" s="41"/>
      <c r="D9" s="41"/>
      <c r="E9" s="41"/>
      <c r="F9" s="41"/>
    </row>
    <row r="10" spans="1:6" ht="39.75" customHeight="1">
      <c r="A10" s="96" t="s">
        <v>184</v>
      </c>
      <c r="B10" s="96"/>
      <c r="C10" s="96"/>
      <c r="D10" s="96"/>
      <c r="E10" s="96"/>
      <c r="F10" s="96"/>
    </row>
    <row r="11" spans="1:6" ht="38.25" customHeight="1">
      <c r="A11" s="96" t="s">
        <v>76</v>
      </c>
      <c r="B11" s="96"/>
      <c r="C11" s="96"/>
      <c r="D11" s="96"/>
      <c r="E11" s="96"/>
      <c r="F11" s="96"/>
    </row>
    <row r="12" spans="1:6" ht="58.5" customHeight="1">
      <c r="A12" s="96" t="s">
        <v>77</v>
      </c>
      <c r="B12" s="96"/>
      <c r="C12" s="96"/>
      <c r="D12" s="96"/>
      <c r="E12" s="96"/>
      <c r="F12" s="96"/>
    </row>
    <row r="13" spans="1:6" ht="39.75" customHeight="1">
      <c r="A13" s="97" t="s">
        <v>204</v>
      </c>
      <c r="B13" s="97"/>
      <c r="C13" s="97"/>
      <c r="D13" s="97"/>
      <c r="E13" s="97"/>
      <c r="F13" s="97"/>
    </row>
    <row r="14" spans="1:6">
      <c r="A14" s="97" t="s">
        <v>172</v>
      </c>
      <c r="B14" s="97"/>
      <c r="C14" s="97"/>
      <c r="D14" s="97"/>
      <c r="E14" s="97"/>
      <c r="F14" s="97"/>
    </row>
    <row r="15" spans="1:6">
      <c r="F15" s="42" t="s">
        <v>78</v>
      </c>
    </row>
    <row r="16" spans="1:6" s="8" customFormat="1" ht="42" customHeight="1">
      <c r="A16" s="98" t="s">
        <v>5</v>
      </c>
      <c r="B16" s="98" t="s">
        <v>6</v>
      </c>
      <c r="C16" s="100" t="s">
        <v>79</v>
      </c>
      <c r="D16" s="94" t="s">
        <v>207</v>
      </c>
      <c r="E16" s="94" t="s">
        <v>208</v>
      </c>
      <c r="F16" s="94" t="s">
        <v>209</v>
      </c>
    </row>
    <row r="17" spans="1:8" s="8" customFormat="1" ht="60.75" customHeight="1">
      <c r="A17" s="99"/>
      <c r="B17" s="99"/>
      <c r="C17" s="101"/>
      <c r="D17" s="94"/>
      <c r="E17" s="94"/>
      <c r="F17" s="94"/>
    </row>
    <row r="18" spans="1:8" s="8" customFormat="1">
      <c r="A18" s="6">
        <v>1</v>
      </c>
      <c r="B18" s="6">
        <v>2</v>
      </c>
      <c r="C18" s="43">
        <v>3</v>
      </c>
      <c r="D18" s="43">
        <v>4</v>
      </c>
      <c r="E18" s="43" t="s">
        <v>80</v>
      </c>
      <c r="F18" s="43">
        <v>6</v>
      </c>
    </row>
    <row r="19" spans="1:8" s="12" customFormat="1">
      <c r="A19" s="9" t="s">
        <v>8</v>
      </c>
      <c r="B19" s="10" t="s">
        <v>9</v>
      </c>
      <c r="C19" s="11"/>
      <c r="D19" s="13"/>
      <c r="E19" s="13"/>
      <c r="F19" s="13"/>
    </row>
    <row r="20" spans="1:8" s="12" customFormat="1">
      <c r="A20" s="9" t="s">
        <v>10</v>
      </c>
      <c r="B20" s="13" t="s">
        <v>11</v>
      </c>
      <c r="C20" s="11">
        <f>SUM(C21:C22)</f>
        <v>0</v>
      </c>
      <c r="D20" s="11">
        <f>SUM(D21:D22)</f>
        <v>0</v>
      </c>
      <c r="E20" s="64"/>
      <c r="F20" s="13"/>
    </row>
    <row r="21" spans="1:8">
      <c r="A21" s="14">
        <v>1</v>
      </c>
      <c r="B21" s="21" t="s">
        <v>12</v>
      </c>
      <c r="C21" s="16"/>
      <c r="D21" s="44">
        <f>C21</f>
        <v>0</v>
      </c>
      <c r="E21" s="16">
        <f>D21*40%</f>
        <v>0</v>
      </c>
      <c r="F21" s="15"/>
    </row>
    <row r="22" spans="1:8">
      <c r="A22" s="14">
        <v>2</v>
      </c>
      <c r="B22" s="21" t="s">
        <v>13</v>
      </c>
      <c r="C22" s="16"/>
      <c r="D22" s="44"/>
      <c r="E22" s="16"/>
      <c r="F22" s="15"/>
    </row>
    <row r="23" spans="1:8" s="20" customFormat="1">
      <c r="A23" s="17" t="s">
        <v>14</v>
      </c>
      <c r="B23" s="13" t="s">
        <v>81</v>
      </c>
      <c r="C23" s="19">
        <f>SUM(C24:C27)</f>
        <v>0</v>
      </c>
      <c r="D23" s="19">
        <f>SUM(D24:D27)</f>
        <v>0</v>
      </c>
      <c r="E23" s="19">
        <f>SUM(E24:E27)</f>
        <v>0</v>
      </c>
      <c r="F23" s="19">
        <f>SUM(F24:F27)</f>
        <v>0</v>
      </c>
    </row>
    <row r="24" spans="1:8">
      <c r="A24" s="14">
        <v>1</v>
      </c>
      <c r="B24" s="21" t="s">
        <v>82</v>
      </c>
      <c r="C24" s="16"/>
      <c r="D24" s="44"/>
      <c r="E24" s="16"/>
      <c r="F24" s="15"/>
    </row>
    <row r="25" spans="1:8">
      <c r="A25" s="14">
        <v>2</v>
      </c>
      <c r="B25" s="21" t="s">
        <v>17</v>
      </c>
      <c r="C25" s="16"/>
      <c r="D25" s="44">
        <f>C25</f>
        <v>0</v>
      </c>
      <c r="E25" s="44"/>
      <c r="F25" s="15"/>
    </row>
    <row r="26" spans="1:8" s="20" customFormat="1">
      <c r="A26" s="17" t="s">
        <v>18</v>
      </c>
      <c r="B26" s="13" t="s">
        <v>19</v>
      </c>
      <c r="C26" s="19"/>
      <c r="D26" s="45">
        <f>C26</f>
        <v>0</v>
      </c>
      <c r="E26" s="19"/>
      <c r="F26" s="18"/>
    </row>
    <row r="27" spans="1:8">
      <c r="A27" s="14">
        <v>1</v>
      </c>
      <c r="B27" s="21" t="s">
        <v>12</v>
      </c>
      <c r="C27" s="16"/>
      <c r="D27" s="44">
        <f>C27</f>
        <v>0</v>
      </c>
      <c r="E27" s="15"/>
      <c r="F27" s="15"/>
    </row>
    <row r="28" spans="1:8">
      <c r="A28" s="14">
        <v>2</v>
      </c>
      <c r="B28" s="21" t="s">
        <v>13</v>
      </c>
      <c r="C28" s="16"/>
      <c r="D28" s="15"/>
      <c r="E28" s="15"/>
      <c r="F28" s="15"/>
    </row>
    <row r="29" spans="1:8" s="12" customFormat="1">
      <c r="A29" s="9" t="s">
        <v>27</v>
      </c>
      <c r="B29" s="46" t="s">
        <v>28</v>
      </c>
      <c r="C29" s="11">
        <f>C30+C108+C125+C166+C171</f>
        <v>13042113333</v>
      </c>
      <c r="D29" s="11">
        <f>D30+D108+D125+D166+D171</f>
        <v>12871708037</v>
      </c>
      <c r="E29" s="47">
        <f>D29/C29*100</f>
        <v>98.693422671241251</v>
      </c>
      <c r="F29" s="11">
        <f>F30++F125+F166</f>
        <v>160</v>
      </c>
    </row>
    <row r="30" spans="1:8" s="30" customFormat="1" ht="37.5">
      <c r="A30" s="6">
        <v>1</v>
      </c>
      <c r="B30" s="26" t="s">
        <v>187</v>
      </c>
      <c r="C30" s="29">
        <f>C31+C34+C36+C42+C44+C49+C52+C56+C60+C68+C74+C80+C89+C95+C97+C103+G35+C105+C66</f>
        <v>10107148124</v>
      </c>
      <c r="D30" s="29">
        <f>D31+D34+D36+D42+D44+D49+D52+D56+D60+D68+D74+D80+D89+D95+D97+D103+H35+D105</f>
        <v>10577305129</v>
      </c>
      <c r="E30" s="47">
        <f>D30/C30*100</f>
        <v>104.65172766077886</v>
      </c>
      <c r="F30" s="29">
        <v>94</v>
      </c>
      <c r="H30" s="76"/>
    </row>
    <row r="31" spans="1:8">
      <c r="A31" s="9"/>
      <c r="B31" s="13" t="s">
        <v>83</v>
      </c>
      <c r="C31" s="11">
        <f>C32+C33</f>
        <v>4139291891</v>
      </c>
      <c r="D31" s="11">
        <f>SUM(D32:D33)</f>
        <v>4141311686</v>
      </c>
      <c r="E31" s="47">
        <f>D31/C31*100</f>
        <v>100.04879566489117</v>
      </c>
      <c r="F31" s="11"/>
    </row>
    <row r="32" spans="1:8">
      <c r="A32" s="32"/>
      <c r="B32" s="21" t="s">
        <v>84</v>
      </c>
      <c r="C32" s="44">
        <v>4139291891</v>
      </c>
      <c r="D32" s="44">
        <v>4141311686</v>
      </c>
      <c r="E32" s="58">
        <f>D32/C32*100</f>
        <v>100.04879566489117</v>
      </c>
      <c r="F32" s="48"/>
      <c r="H32" s="59"/>
    </row>
    <row r="33" spans="1:8" ht="18" hidden="1" customHeight="1">
      <c r="A33" s="32"/>
      <c r="B33" s="21" t="s">
        <v>85</v>
      </c>
      <c r="C33" s="33"/>
      <c r="D33" s="44"/>
      <c r="E33" s="44"/>
      <c r="F33" s="15"/>
    </row>
    <row r="34" spans="1:8" ht="18" customHeight="1">
      <c r="A34" s="32"/>
      <c r="B34" s="13" t="s">
        <v>86</v>
      </c>
      <c r="C34" s="11">
        <f>C35</f>
        <v>273700000</v>
      </c>
      <c r="D34" s="11">
        <f>D35</f>
        <v>273000000</v>
      </c>
      <c r="E34" s="11">
        <f>D34/C34*100</f>
        <v>99.744245524296673</v>
      </c>
      <c r="F34" s="11"/>
    </row>
    <row r="35" spans="1:8" ht="18" customHeight="1">
      <c r="A35" s="32"/>
      <c r="B35" s="21" t="s">
        <v>87</v>
      </c>
      <c r="C35" s="33">
        <v>273700000</v>
      </c>
      <c r="D35" s="33">
        <v>273000000</v>
      </c>
      <c r="E35" s="33">
        <f>D35/C35*100</f>
        <v>99.744245524296673</v>
      </c>
      <c r="F35" s="15"/>
    </row>
    <row r="36" spans="1:8">
      <c r="A36" s="9"/>
      <c r="B36" s="13" t="s">
        <v>88</v>
      </c>
      <c r="C36" s="11">
        <f>SUM(C37:C41)</f>
        <v>1903484766</v>
      </c>
      <c r="D36" s="11">
        <f>SUM(D37:D41)</f>
        <v>1891347752</v>
      </c>
      <c r="E36" s="47">
        <f>D36/C36*100</f>
        <v>99.362379241652405</v>
      </c>
      <c r="F36" s="47"/>
      <c r="H36" s="4"/>
    </row>
    <row r="37" spans="1:8">
      <c r="A37" s="32"/>
      <c r="B37" s="21" t="s">
        <v>89</v>
      </c>
      <c r="C37" s="33">
        <v>71296500</v>
      </c>
      <c r="D37" s="33">
        <v>71296500</v>
      </c>
      <c r="E37" s="58">
        <f t="shared" ref="E37:E40" si="0">D37/C37*100</f>
        <v>100</v>
      </c>
      <c r="F37" s="48"/>
    </row>
    <row r="38" spans="1:8" ht="18" customHeight="1">
      <c r="A38" s="9"/>
      <c r="B38" s="21" t="s">
        <v>90</v>
      </c>
      <c r="C38" s="33">
        <v>1216546430</v>
      </c>
      <c r="D38" s="33">
        <v>1208930870</v>
      </c>
      <c r="E38" s="58">
        <f t="shared" si="0"/>
        <v>99.374001697575991</v>
      </c>
      <c r="F38" s="48"/>
      <c r="H38" s="36"/>
    </row>
    <row r="39" spans="1:8">
      <c r="A39" s="14"/>
      <c r="B39" s="21" t="s">
        <v>91</v>
      </c>
      <c r="C39" s="33">
        <f>7152000+10728000</f>
        <v>17880000</v>
      </c>
      <c r="D39" s="33">
        <v>17880000</v>
      </c>
      <c r="E39" s="58">
        <f t="shared" si="0"/>
        <v>100</v>
      </c>
      <c r="F39" s="48"/>
      <c r="H39" s="36"/>
    </row>
    <row r="40" spans="1:8">
      <c r="A40" s="14"/>
      <c r="B40" s="21" t="s">
        <v>92</v>
      </c>
      <c r="C40" s="33">
        <f>9719462+588042374</f>
        <v>597761836</v>
      </c>
      <c r="D40" s="33">
        <v>593240382</v>
      </c>
      <c r="E40" s="58">
        <f t="shared" si="0"/>
        <v>99.243602764897815</v>
      </c>
      <c r="F40" s="48"/>
      <c r="H40" s="36"/>
    </row>
    <row r="41" spans="1:8" hidden="1">
      <c r="A41" s="14"/>
      <c r="B41" s="21" t="s">
        <v>93</v>
      </c>
      <c r="C41" s="33"/>
      <c r="D41" s="33"/>
      <c r="E41" s="44" t="e">
        <f t="shared" ref="E41:E48" si="1">D41/C41*100</f>
        <v>#DIV/0!</v>
      </c>
      <c r="F41" s="48"/>
    </row>
    <row r="42" spans="1:8" hidden="1">
      <c r="A42" s="14"/>
      <c r="B42" s="13" t="s">
        <v>94</v>
      </c>
      <c r="C42" s="19">
        <f>C43</f>
        <v>0</v>
      </c>
      <c r="D42" s="19">
        <f>D43</f>
        <v>0</v>
      </c>
      <c r="E42" s="47" t="e">
        <f t="shared" si="1"/>
        <v>#DIV/0!</v>
      </c>
      <c r="F42" s="47"/>
    </row>
    <row r="43" spans="1:8" hidden="1">
      <c r="A43" s="14"/>
      <c r="B43" s="21" t="s">
        <v>95</v>
      </c>
      <c r="C43" s="16"/>
      <c r="D43" s="33"/>
      <c r="E43" s="44" t="e">
        <f t="shared" si="1"/>
        <v>#DIV/0!</v>
      </c>
      <c r="F43" s="48"/>
    </row>
    <row r="44" spans="1:8">
      <c r="A44" s="17"/>
      <c r="B44" s="13" t="s">
        <v>96</v>
      </c>
      <c r="C44" s="19">
        <f>SUM(C45:C48)</f>
        <v>1340528303</v>
      </c>
      <c r="D44" s="11">
        <f>SUM(D45:D48)</f>
        <v>1342402102</v>
      </c>
      <c r="E44" s="47">
        <f t="shared" si="1"/>
        <v>100.13978063691805</v>
      </c>
      <c r="F44" s="47"/>
    </row>
    <row r="45" spans="1:8">
      <c r="A45" s="14"/>
      <c r="B45" s="21" t="s">
        <v>97</v>
      </c>
      <c r="C45" s="33">
        <v>998265757</v>
      </c>
      <c r="D45" s="33">
        <v>1000210709</v>
      </c>
      <c r="E45" s="58">
        <f t="shared" si="1"/>
        <v>100.19483308791889</v>
      </c>
      <c r="F45" s="48"/>
    </row>
    <row r="46" spans="1:8">
      <c r="A46" s="14"/>
      <c r="B46" s="21" t="s">
        <v>98</v>
      </c>
      <c r="C46" s="33">
        <v>171131273</v>
      </c>
      <c r="D46" s="33">
        <v>171464639</v>
      </c>
      <c r="E46" s="58">
        <f t="shared" si="1"/>
        <v>100.19480133242509</v>
      </c>
      <c r="F46" s="48"/>
    </row>
    <row r="47" spans="1:8" ht="21" customHeight="1">
      <c r="A47" s="14"/>
      <c r="B47" s="21" t="s">
        <v>99</v>
      </c>
      <c r="C47" s="33">
        <v>114087515</v>
      </c>
      <c r="D47" s="33">
        <v>113571860</v>
      </c>
      <c r="E47" s="58">
        <f t="shared" si="1"/>
        <v>99.548018028090098</v>
      </c>
      <c r="F47" s="48"/>
    </row>
    <row r="48" spans="1:8" ht="20.25" customHeight="1">
      <c r="A48" s="14"/>
      <c r="B48" s="21" t="s">
        <v>100</v>
      </c>
      <c r="C48" s="16">
        <v>57043758</v>
      </c>
      <c r="D48" s="33">
        <v>57154894</v>
      </c>
      <c r="E48" s="58">
        <f t="shared" si="1"/>
        <v>100.19482587384934</v>
      </c>
      <c r="F48" s="15"/>
    </row>
    <row r="49" spans="1:8" ht="20.25" customHeight="1">
      <c r="A49" s="9"/>
      <c r="B49" s="46" t="s">
        <v>101</v>
      </c>
      <c r="C49" s="11">
        <f>SUM(C50:C51)</f>
        <v>28161000</v>
      </c>
      <c r="D49" s="11">
        <f>SUM(D50:D51)</f>
        <v>810469000</v>
      </c>
      <c r="E49" s="47">
        <f>D49/C49*100</f>
        <v>2877.983736372998</v>
      </c>
      <c r="F49" s="11"/>
    </row>
    <row r="50" spans="1:8" s="12" customFormat="1" ht="18" customHeight="1">
      <c r="A50" s="14"/>
      <c r="B50" s="21" t="s">
        <v>102</v>
      </c>
      <c r="C50" s="16">
        <v>0</v>
      </c>
      <c r="D50" s="33">
        <v>779308000</v>
      </c>
      <c r="E50" s="47"/>
      <c r="F50" s="13"/>
    </row>
    <row r="51" spans="1:8" s="34" customFormat="1" ht="18.75" customHeight="1">
      <c r="A51" s="14"/>
      <c r="B51" s="21" t="s">
        <v>103</v>
      </c>
      <c r="C51" s="16">
        <v>28161000</v>
      </c>
      <c r="D51" s="16">
        <v>31161000</v>
      </c>
      <c r="E51" s="47">
        <f t="shared" ref="E51" si="2">D51/C51*100</f>
        <v>110.65303078725897</v>
      </c>
      <c r="F51" s="21"/>
    </row>
    <row r="52" spans="1:8" s="34" customFormat="1">
      <c r="A52" s="17"/>
      <c r="B52" s="46" t="s">
        <v>104</v>
      </c>
      <c r="C52" s="19">
        <f>SUM(C53:C55)</f>
        <v>196087504</v>
      </c>
      <c r="D52" s="19">
        <f>SUM(D53:D55)</f>
        <v>133966941</v>
      </c>
      <c r="E52" s="47">
        <f>D52/C52*100</f>
        <v>68.31997871725676</v>
      </c>
      <c r="F52" s="47"/>
    </row>
    <row r="53" spans="1:8" s="34" customFormat="1">
      <c r="A53" s="14"/>
      <c r="B53" s="21" t="s">
        <v>105</v>
      </c>
      <c r="C53" s="33">
        <v>196087504</v>
      </c>
      <c r="D53" s="33">
        <v>133966941</v>
      </c>
      <c r="E53" s="58">
        <f t="shared" ref="E53:E55" si="3">D53/C53*100</f>
        <v>68.31997871725676</v>
      </c>
      <c r="F53" s="48"/>
    </row>
    <row r="54" spans="1:8" s="34" customFormat="1" hidden="1">
      <c r="A54" s="14"/>
      <c r="B54" s="21" t="s">
        <v>106</v>
      </c>
      <c r="C54" s="33"/>
      <c r="D54" s="33"/>
      <c r="E54" s="47" t="e">
        <f t="shared" si="3"/>
        <v>#DIV/0!</v>
      </c>
      <c r="F54" s="48"/>
      <c r="H54" s="62"/>
    </row>
    <row r="55" spans="1:8" s="34" customFormat="1" hidden="1">
      <c r="A55" s="32"/>
      <c r="B55" s="21" t="s">
        <v>107</v>
      </c>
      <c r="C55" s="16"/>
      <c r="D55" s="16"/>
      <c r="E55" s="47" t="e">
        <f t="shared" si="3"/>
        <v>#DIV/0!</v>
      </c>
      <c r="F55" s="48"/>
      <c r="H55" s="62"/>
    </row>
    <row r="56" spans="1:8">
      <c r="A56" s="9"/>
      <c r="B56" s="46" t="s">
        <v>108</v>
      </c>
      <c r="C56" s="11">
        <f>SUM(C57:C59)</f>
        <v>180000000</v>
      </c>
      <c r="D56" s="11">
        <f>SUM(D57:D59)</f>
        <v>172272600</v>
      </c>
      <c r="E56" s="47">
        <f t="shared" ref="E56:E70" si="4">D56/C56*100</f>
        <v>95.706999999999994</v>
      </c>
      <c r="F56" s="47"/>
    </row>
    <row r="57" spans="1:8" ht="18" customHeight="1">
      <c r="A57" s="14"/>
      <c r="B57" s="21" t="s">
        <v>109</v>
      </c>
      <c r="C57" s="33">
        <v>60000000</v>
      </c>
      <c r="D57" s="33">
        <v>46378000</v>
      </c>
      <c r="E57" s="44">
        <f t="shared" si="4"/>
        <v>77.296666666666667</v>
      </c>
      <c r="F57" s="48"/>
    </row>
    <row r="58" spans="1:8">
      <c r="A58" s="14"/>
      <c r="B58" s="21" t="s">
        <v>110</v>
      </c>
      <c r="C58" s="33">
        <v>40000000</v>
      </c>
      <c r="D58" s="33">
        <v>5650000</v>
      </c>
      <c r="E58" s="44">
        <f t="shared" si="4"/>
        <v>14.124999999999998</v>
      </c>
      <c r="F58" s="48"/>
    </row>
    <row r="59" spans="1:8">
      <c r="A59" s="14"/>
      <c r="B59" s="21" t="s">
        <v>111</v>
      </c>
      <c r="C59" s="33">
        <v>80000000</v>
      </c>
      <c r="D59" s="33">
        <v>120244600</v>
      </c>
      <c r="E59" s="44">
        <f t="shared" si="4"/>
        <v>150.30574999999999</v>
      </c>
      <c r="F59" s="48"/>
    </row>
    <row r="60" spans="1:8">
      <c r="A60" s="17"/>
      <c r="B60" s="13" t="s">
        <v>112</v>
      </c>
      <c r="C60" s="19">
        <f>SUM(C61:C65)</f>
        <v>29700000</v>
      </c>
      <c r="D60" s="19">
        <f>SUM(D61:D65)</f>
        <v>15509508</v>
      </c>
      <c r="E60" s="47">
        <f t="shared" si="4"/>
        <v>52.220565656565654</v>
      </c>
      <c r="F60" s="47"/>
    </row>
    <row r="61" spans="1:8">
      <c r="A61" s="14"/>
      <c r="B61" s="21" t="s">
        <v>113</v>
      </c>
      <c r="C61" s="33">
        <v>7500000</v>
      </c>
      <c r="D61" s="33">
        <v>1109508</v>
      </c>
      <c r="E61" s="44">
        <f t="shared" si="4"/>
        <v>14.793439999999999</v>
      </c>
      <c r="F61" s="48"/>
    </row>
    <row r="62" spans="1:8" s="12" customFormat="1" ht="18.75" customHeight="1">
      <c r="A62" s="14"/>
      <c r="B62" s="21" t="s">
        <v>114</v>
      </c>
      <c r="C62" s="33">
        <v>10000000</v>
      </c>
      <c r="D62" s="33">
        <v>9600000</v>
      </c>
      <c r="E62" s="44">
        <f>D62/C63*100</f>
        <v>192</v>
      </c>
      <c r="F62" s="48"/>
    </row>
    <row r="63" spans="1:8" ht="18" customHeight="1">
      <c r="A63" s="14"/>
      <c r="B63" s="21" t="s">
        <v>115</v>
      </c>
      <c r="C63" s="33">
        <v>5000000</v>
      </c>
      <c r="D63" s="33"/>
      <c r="E63" s="44">
        <f>D63/C64*100</f>
        <v>0</v>
      </c>
      <c r="F63" s="48"/>
    </row>
    <row r="64" spans="1:8" ht="18" customHeight="1">
      <c r="A64" s="14"/>
      <c r="B64" s="21" t="s">
        <v>116</v>
      </c>
      <c r="C64" s="33">
        <v>7200000</v>
      </c>
      <c r="D64" s="16">
        <v>4800000</v>
      </c>
      <c r="E64" s="44">
        <f>D64/C64*100</f>
        <v>66.666666666666657</v>
      </c>
      <c r="F64" s="48"/>
    </row>
    <row r="65" spans="1:6" ht="18.75" hidden="1" customHeight="1">
      <c r="A65" s="14"/>
      <c r="B65" s="21" t="s">
        <v>117</v>
      </c>
      <c r="C65" s="16"/>
      <c r="D65" s="16"/>
      <c r="E65" s="44" t="e">
        <f t="shared" ref="E65:E67" si="5">D65/C65*100</f>
        <v>#DIV/0!</v>
      </c>
      <c r="F65" s="48"/>
    </row>
    <row r="66" spans="1:6" ht="18.75" customHeight="1">
      <c r="A66" s="14"/>
      <c r="B66" s="13" t="s">
        <v>160</v>
      </c>
      <c r="C66" s="19">
        <f>C67</f>
        <v>45000000</v>
      </c>
      <c r="D66" s="19"/>
      <c r="E66" s="44">
        <f t="shared" si="5"/>
        <v>0</v>
      </c>
      <c r="F66" s="48"/>
    </row>
    <row r="67" spans="1:6" ht="18.75" customHeight="1">
      <c r="A67" s="14"/>
      <c r="B67" s="21" t="s">
        <v>173</v>
      </c>
      <c r="C67" s="16">
        <v>45000000</v>
      </c>
      <c r="D67" s="16"/>
      <c r="E67" s="44">
        <f t="shared" si="5"/>
        <v>0</v>
      </c>
      <c r="F67" s="48"/>
    </row>
    <row r="68" spans="1:6" ht="18.75" customHeight="1">
      <c r="A68" s="14"/>
      <c r="B68" s="13" t="s">
        <v>118</v>
      </c>
      <c r="C68" s="19">
        <f>SUM(C69:C73)</f>
        <v>98000000</v>
      </c>
      <c r="D68" s="19">
        <f>SUM(D69:D73)</f>
        <v>93504200</v>
      </c>
      <c r="E68" s="47">
        <f t="shared" si="4"/>
        <v>95.412448979591829</v>
      </c>
      <c r="F68" s="47"/>
    </row>
    <row r="69" spans="1:6" ht="18.75" customHeight="1">
      <c r="A69" s="14"/>
      <c r="B69" s="21" t="s">
        <v>119</v>
      </c>
      <c r="C69" s="16">
        <v>50000000</v>
      </c>
      <c r="D69" s="33">
        <v>49754200</v>
      </c>
      <c r="E69" s="44">
        <f t="shared" si="4"/>
        <v>99.508399999999995</v>
      </c>
      <c r="F69" s="48"/>
    </row>
    <row r="70" spans="1:6" ht="18.75" customHeight="1">
      <c r="A70" s="14"/>
      <c r="B70" s="21" t="s">
        <v>120</v>
      </c>
      <c r="C70" s="16">
        <v>20000000</v>
      </c>
      <c r="D70" s="33">
        <v>19750000</v>
      </c>
      <c r="E70" s="44">
        <f t="shared" si="4"/>
        <v>98.75</v>
      </c>
      <c r="F70" s="48"/>
    </row>
    <row r="71" spans="1:6" ht="18.75" customHeight="1">
      <c r="A71" s="14"/>
      <c r="B71" s="21" t="s">
        <v>121</v>
      </c>
      <c r="C71" s="16">
        <v>10000000</v>
      </c>
      <c r="E71" s="44">
        <f>D71/C71*100</f>
        <v>0</v>
      </c>
      <c r="F71" s="48"/>
    </row>
    <row r="72" spans="1:6" ht="18.75" customHeight="1">
      <c r="A72" s="14"/>
      <c r="B72" s="21" t="s">
        <v>122</v>
      </c>
      <c r="C72" s="16">
        <v>18000000</v>
      </c>
      <c r="D72" s="33">
        <v>24000000</v>
      </c>
      <c r="E72" s="44">
        <f>D72/C72*100</f>
        <v>133.33333333333331</v>
      </c>
      <c r="F72" s="48"/>
    </row>
    <row r="73" spans="1:6" ht="18.75" hidden="1" customHeight="1">
      <c r="A73" s="14"/>
      <c r="B73" s="21" t="s">
        <v>123</v>
      </c>
      <c r="C73" s="16"/>
      <c r="D73" s="16">
        <f>C73</f>
        <v>0</v>
      </c>
      <c r="E73" s="15"/>
      <c r="F73" s="15"/>
    </row>
    <row r="74" spans="1:6" ht="18.75" customHeight="1">
      <c r="A74" s="14"/>
      <c r="B74" s="13" t="s">
        <v>124</v>
      </c>
      <c r="C74" s="19">
        <f>SUM(C75:C79)</f>
        <v>774861600</v>
      </c>
      <c r="D74" s="19">
        <f>SUM(D75:D79)</f>
        <v>700069298</v>
      </c>
      <c r="E74" s="47">
        <f>D74/C74*100</f>
        <v>90.347656665396755</v>
      </c>
      <c r="F74" s="47"/>
    </row>
    <row r="75" spans="1:6" ht="18.75" hidden="1" customHeight="1">
      <c r="A75" s="14"/>
      <c r="B75" s="21" t="s">
        <v>125</v>
      </c>
      <c r="D75" s="33"/>
      <c r="E75" s="58" t="e">
        <f t="shared" ref="E75" si="6">D75/C75*100</f>
        <v>#DIV/0!</v>
      </c>
      <c r="F75" s="48"/>
    </row>
    <row r="76" spans="1:6" ht="18" customHeight="1">
      <c r="A76" s="14"/>
      <c r="B76" s="21" t="s">
        <v>126</v>
      </c>
      <c r="C76" s="16"/>
      <c r="D76" s="33">
        <v>49250000</v>
      </c>
      <c r="E76" s="58"/>
      <c r="F76" s="48"/>
    </row>
    <row r="77" spans="1:6" ht="18" customHeight="1">
      <c r="A77" s="14"/>
      <c r="B77" s="21" t="s">
        <v>177</v>
      </c>
      <c r="C77" s="16">
        <v>430861600</v>
      </c>
      <c r="D77" s="33">
        <v>461369298</v>
      </c>
      <c r="E77" s="44"/>
      <c r="F77" s="48"/>
    </row>
    <row r="78" spans="1:6" ht="18" customHeight="1">
      <c r="A78" s="14"/>
      <c r="B78" s="21" t="s">
        <v>127</v>
      </c>
      <c r="C78" s="16">
        <v>40000000</v>
      </c>
      <c r="D78" s="33"/>
      <c r="E78" s="44">
        <f>D78/C78*100</f>
        <v>0</v>
      </c>
      <c r="F78" s="48"/>
    </row>
    <row r="79" spans="1:6" ht="18.75" customHeight="1">
      <c r="A79" s="14"/>
      <c r="B79" s="21" t="s">
        <v>128</v>
      </c>
      <c r="C79" s="16">
        <v>304000000</v>
      </c>
      <c r="D79" s="16">
        <v>189450000</v>
      </c>
      <c r="E79" s="44">
        <f>D79/C79*100</f>
        <v>62.319078947368425</v>
      </c>
      <c r="F79" s="48"/>
    </row>
    <row r="80" spans="1:6" ht="18.75" customHeight="1">
      <c r="A80" s="9"/>
      <c r="B80" s="13" t="s">
        <v>129</v>
      </c>
      <c r="C80" s="19">
        <f>SUM(C81:C88)</f>
        <v>225000000</v>
      </c>
      <c r="D80" s="19">
        <f>SUM(D82:D88)</f>
        <v>192720842</v>
      </c>
      <c r="E80" s="47">
        <f>D80/C80*100</f>
        <v>85.653707555555556</v>
      </c>
      <c r="F80" s="47"/>
    </row>
    <row r="81" spans="1:8" ht="21" customHeight="1">
      <c r="A81" s="9"/>
      <c r="B81" s="21" t="s">
        <v>174</v>
      </c>
      <c r="C81" s="16">
        <v>20000000</v>
      </c>
      <c r="D81" s="19"/>
      <c r="E81" s="58">
        <f t="shared" ref="E81:E90" si="7">D81/C81*100</f>
        <v>0</v>
      </c>
      <c r="F81" s="47"/>
    </row>
    <row r="82" spans="1:8" ht="18.75" customHeight="1">
      <c r="A82" s="14"/>
      <c r="B82" s="21" t="s">
        <v>130</v>
      </c>
      <c r="C82" s="16">
        <v>30000000</v>
      </c>
      <c r="D82" s="16">
        <v>8635842</v>
      </c>
      <c r="E82" s="58">
        <f t="shared" si="7"/>
        <v>28.78614</v>
      </c>
      <c r="F82" s="15"/>
    </row>
    <row r="83" spans="1:8" ht="18" customHeight="1">
      <c r="A83" s="14"/>
      <c r="B83" s="21" t="s">
        <v>131</v>
      </c>
      <c r="C83" s="16">
        <v>25000000</v>
      </c>
      <c r="D83" s="16"/>
      <c r="E83" s="58">
        <f t="shared" si="7"/>
        <v>0</v>
      </c>
      <c r="F83" s="15"/>
    </row>
    <row r="84" spans="1:8" ht="18.75" customHeight="1">
      <c r="A84" s="14"/>
      <c r="B84" s="21" t="s">
        <v>132</v>
      </c>
      <c r="C84" s="16">
        <v>30000000</v>
      </c>
      <c r="D84" s="33">
        <v>74951500</v>
      </c>
      <c r="E84" s="58">
        <f t="shared" si="7"/>
        <v>249.83833333333334</v>
      </c>
      <c r="F84" s="48"/>
    </row>
    <row r="85" spans="1:8" ht="18.75" customHeight="1">
      <c r="A85" s="14"/>
      <c r="B85" s="21" t="s">
        <v>133</v>
      </c>
      <c r="C85" s="16">
        <v>20000000</v>
      </c>
      <c r="D85" s="33">
        <v>78473500</v>
      </c>
      <c r="E85" s="58">
        <f t="shared" si="7"/>
        <v>392.36750000000001</v>
      </c>
      <c r="F85" s="48"/>
    </row>
    <row r="86" spans="1:8" ht="19.5" customHeight="1">
      <c r="A86" s="14"/>
      <c r="B86" s="21" t="s">
        <v>205</v>
      </c>
      <c r="C86" s="16">
        <v>20000000</v>
      </c>
      <c r="D86" s="33"/>
      <c r="E86" s="58">
        <f t="shared" si="7"/>
        <v>0</v>
      </c>
      <c r="F86" s="48"/>
    </row>
    <row r="87" spans="1:8" ht="18" customHeight="1">
      <c r="A87" s="14"/>
      <c r="B87" s="21" t="s">
        <v>134</v>
      </c>
      <c r="C87" s="75">
        <v>30000000</v>
      </c>
      <c r="D87" s="33">
        <v>2400000</v>
      </c>
      <c r="E87" s="58">
        <f t="shared" si="7"/>
        <v>8</v>
      </c>
      <c r="F87" s="48"/>
    </row>
    <row r="88" spans="1:8" ht="18.75" customHeight="1">
      <c r="A88" s="14"/>
      <c r="B88" s="21" t="s">
        <v>135</v>
      </c>
      <c r="C88" s="16">
        <v>50000000</v>
      </c>
      <c r="D88" s="33">
        <v>28260000</v>
      </c>
      <c r="E88" s="58">
        <f t="shared" si="7"/>
        <v>56.52</v>
      </c>
      <c r="F88" s="48"/>
    </row>
    <row r="89" spans="1:8" ht="18.75" customHeight="1">
      <c r="A89" s="14"/>
      <c r="B89" s="46" t="s">
        <v>136</v>
      </c>
      <c r="C89" s="19">
        <f>SUM(C90:C94)</f>
        <v>614733060</v>
      </c>
      <c r="D89" s="19">
        <f>SUM(D90:D94)</f>
        <v>682903000</v>
      </c>
      <c r="E89" s="58">
        <f t="shared" si="7"/>
        <v>111.08935641105751</v>
      </c>
      <c r="F89" s="47"/>
    </row>
    <row r="90" spans="1:8">
      <c r="A90" s="14"/>
      <c r="B90" s="21" t="s">
        <v>137</v>
      </c>
      <c r="C90" s="16">
        <v>39000000</v>
      </c>
      <c r="D90" s="33">
        <v>175672000</v>
      </c>
      <c r="E90" s="58">
        <f t="shared" si="7"/>
        <v>450.44102564102565</v>
      </c>
      <c r="F90" s="48"/>
      <c r="H90" s="36"/>
    </row>
    <row r="91" spans="1:8" ht="18.75" customHeight="1">
      <c r="A91" s="14"/>
      <c r="B91" s="21" t="s">
        <v>138</v>
      </c>
      <c r="C91" s="16">
        <v>208613060</v>
      </c>
      <c r="D91" s="33"/>
      <c r="E91" s="44">
        <f t="shared" ref="E91:E94" si="8">D91/C91*100</f>
        <v>0</v>
      </c>
      <c r="F91" s="48"/>
    </row>
    <row r="92" spans="1:8" ht="18" customHeight="1">
      <c r="A92" s="14"/>
      <c r="B92" s="21" t="s">
        <v>139</v>
      </c>
      <c r="C92" s="16">
        <v>15120000</v>
      </c>
      <c r="D92" s="33">
        <v>7560000</v>
      </c>
      <c r="E92" s="44">
        <f t="shared" si="8"/>
        <v>50</v>
      </c>
      <c r="F92" s="48"/>
    </row>
    <row r="93" spans="1:8" ht="18.75" customHeight="1">
      <c r="A93" s="14"/>
      <c r="B93" s="21" t="s">
        <v>176</v>
      </c>
      <c r="C93" s="16">
        <v>25000000</v>
      </c>
      <c r="D93" s="33">
        <v>31531000</v>
      </c>
      <c r="E93" s="44">
        <f t="shared" si="8"/>
        <v>126.124</v>
      </c>
      <c r="F93" s="48"/>
    </row>
    <row r="94" spans="1:8" ht="18.75" customHeight="1">
      <c r="A94" s="9"/>
      <c r="B94" s="21" t="s">
        <v>140</v>
      </c>
      <c r="C94" s="33">
        <v>327000000</v>
      </c>
      <c r="D94" s="33">
        <v>468140000</v>
      </c>
      <c r="E94" s="44">
        <f t="shared" si="8"/>
        <v>143.16207951070336</v>
      </c>
      <c r="F94" s="48"/>
    </row>
    <row r="95" spans="1:8" s="20" customFormat="1" ht="18.75" customHeight="1">
      <c r="A95" s="9"/>
      <c r="B95" s="46" t="s">
        <v>141</v>
      </c>
      <c r="C95" s="11">
        <f>C96</f>
        <v>0</v>
      </c>
      <c r="D95" s="11">
        <f>D96</f>
        <v>30763000</v>
      </c>
      <c r="E95" s="44"/>
      <c r="F95" s="47"/>
    </row>
    <row r="96" spans="1:8" ht="18.75" customHeight="1">
      <c r="A96" s="9"/>
      <c r="B96" s="21" t="s">
        <v>142</v>
      </c>
      <c r="C96" s="33"/>
      <c r="D96" s="33">
        <v>30763000</v>
      </c>
      <c r="E96" s="44"/>
      <c r="F96" s="48"/>
    </row>
    <row r="97" spans="1:8" ht="18.75" customHeight="1">
      <c r="A97" s="9"/>
      <c r="B97" s="13" t="s">
        <v>143</v>
      </c>
      <c r="C97" s="11">
        <f>SUM(C98:C102)</f>
        <v>258000000</v>
      </c>
      <c r="D97" s="11">
        <f>SUM(D98:D102)</f>
        <v>96465200</v>
      </c>
      <c r="E97" s="47">
        <f t="shared" ref="E97:E135" si="9">D97/C97*100</f>
        <v>37.389612403100777</v>
      </c>
      <c r="F97" s="47">
        <f>E97/D97*100</f>
        <v>3.8759689922480622E-5</v>
      </c>
    </row>
    <row r="98" spans="1:8" ht="18.75" customHeight="1">
      <c r="A98" s="9"/>
      <c r="B98" s="21" t="s">
        <v>144</v>
      </c>
      <c r="C98" s="33"/>
      <c r="D98" s="4">
        <v>2433200</v>
      </c>
      <c r="E98" s="47"/>
      <c r="F98" s="47"/>
    </row>
    <row r="99" spans="1:8" ht="18.75" customHeight="1">
      <c r="A99" s="9"/>
      <c r="B99" s="21" t="s">
        <v>161</v>
      </c>
      <c r="C99" s="75">
        <v>14000000</v>
      </c>
      <c r="D99" s="33">
        <v>12516000</v>
      </c>
      <c r="E99" s="47"/>
      <c r="F99" s="47"/>
      <c r="H99" s="2">
        <f>258000+14000-12000-50000</f>
        <v>210000</v>
      </c>
    </row>
    <row r="100" spans="1:8" ht="18.75" customHeight="1">
      <c r="A100" s="9"/>
      <c r="B100" s="21" t="s">
        <v>175</v>
      </c>
      <c r="C100" s="33">
        <v>12000000</v>
      </c>
      <c r="D100" s="33"/>
      <c r="E100" s="47">
        <f t="shared" si="9"/>
        <v>0</v>
      </c>
      <c r="F100" s="47"/>
    </row>
    <row r="101" spans="1:8" ht="18.75" customHeight="1">
      <c r="A101" s="9"/>
      <c r="B101" s="21" t="s">
        <v>146</v>
      </c>
      <c r="C101" s="33">
        <v>50000000</v>
      </c>
      <c r="D101" s="33">
        <v>10400000</v>
      </c>
      <c r="E101" s="47">
        <f t="shared" si="9"/>
        <v>20.8</v>
      </c>
      <c r="F101" s="48"/>
      <c r="H101" s="36"/>
    </row>
    <row r="102" spans="1:8" ht="20.25" customHeight="1">
      <c r="A102" s="14"/>
      <c r="B102" s="21" t="s">
        <v>147</v>
      </c>
      <c r="C102" s="16">
        <v>182000000</v>
      </c>
      <c r="D102" s="33">
        <v>71116000</v>
      </c>
      <c r="E102" s="47">
        <f t="shared" si="9"/>
        <v>39.074725274725274</v>
      </c>
      <c r="F102" s="48"/>
      <c r="H102" s="36"/>
    </row>
    <row r="103" spans="1:8" ht="16.5" customHeight="1">
      <c r="A103" s="14"/>
      <c r="B103" s="13" t="s">
        <v>148</v>
      </c>
      <c r="C103" s="11">
        <f>C104</f>
        <v>600000</v>
      </c>
      <c r="D103" s="11">
        <f>D104</f>
        <v>600000</v>
      </c>
      <c r="E103" s="47">
        <f t="shared" si="9"/>
        <v>100</v>
      </c>
      <c r="F103" s="15"/>
    </row>
    <row r="104" spans="1:8" ht="18.75" customHeight="1">
      <c r="A104" s="14"/>
      <c r="B104" s="21" t="s">
        <v>149</v>
      </c>
      <c r="C104" s="16">
        <v>600000</v>
      </c>
      <c r="D104" s="33">
        <f>C104</f>
        <v>600000</v>
      </c>
      <c r="E104" s="58">
        <f t="shared" si="9"/>
        <v>100</v>
      </c>
      <c r="F104" s="15"/>
    </row>
    <row r="105" spans="1:8" ht="15.75" hidden="1" customHeight="1">
      <c r="A105" s="14"/>
      <c r="B105" s="13" t="s">
        <v>150</v>
      </c>
      <c r="C105" s="11">
        <f>C106+C107</f>
        <v>0</v>
      </c>
      <c r="D105" s="11">
        <f>SUM(D106:D107)</f>
        <v>0</v>
      </c>
      <c r="E105" s="58" t="e">
        <f t="shared" si="9"/>
        <v>#DIV/0!</v>
      </c>
      <c r="F105" s="15"/>
    </row>
    <row r="106" spans="1:8" ht="16.5" hidden="1" customHeight="1">
      <c r="A106" s="14"/>
      <c r="B106" s="21" t="s">
        <v>151</v>
      </c>
      <c r="C106" s="33"/>
      <c r="D106" s="33">
        <f>C106</f>
        <v>0</v>
      </c>
      <c r="E106" s="58" t="e">
        <f t="shared" si="9"/>
        <v>#DIV/0!</v>
      </c>
      <c r="F106" s="15"/>
    </row>
    <row r="107" spans="1:8" ht="17.25" hidden="1" customHeight="1">
      <c r="A107" s="14"/>
      <c r="B107" s="21" t="s">
        <v>152</v>
      </c>
      <c r="C107" s="33"/>
      <c r="D107" s="33">
        <f>C107</f>
        <v>0</v>
      </c>
      <c r="E107" s="58" t="e">
        <f t="shared" si="9"/>
        <v>#DIV/0!</v>
      </c>
      <c r="F107" s="15"/>
    </row>
    <row r="108" spans="1:8" s="28" customFormat="1" ht="15.75" hidden="1" customHeight="1">
      <c r="A108" s="6">
        <v>2</v>
      </c>
      <c r="B108" s="57" t="s">
        <v>60</v>
      </c>
      <c r="C108" s="29">
        <f>C109+C113+C120</f>
        <v>0</v>
      </c>
      <c r="D108" s="29">
        <f>D109+D113+D120</f>
        <v>0</v>
      </c>
      <c r="E108" s="47" t="e">
        <f t="shared" si="9"/>
        <v>#DIV/0!</v>
      </c>
      <c r="F108" s="61">
        <v>116</v>
      </c>
      <c r="H108" s="60"/>
    </row>
    <row r="109" spans="1:8" ht="17.25" hidden="1" customHeight="1">
      <c r="A109" s="14"/>
      <c r="B109" s="13" t="s">
        <v>83</v>
      </c>
      <c r="C109" s="11">
        <f>C110+C112</f>
        <v>0</v>
      </c>
      <c r="D109" s="11">
        <f>D110</f>
        <v>0</v>
      </c>
      <c r="E109" s="58" t="e">
        <f t="shared" si="9"/>
        <v>#DIV/0!</v>
      </c>
      <c r="F109" s="15"/>
    </row>
    <row r="110" spans="1:8" ht="17.25" hidden="1" customHeight="1">
      <c r="A110" s="14"/>
      <c r="B110" s="21" t="s">
        <v>84</v>
      </c>
      <c r="C110" s="33"/>
      <c r="D110" s="33"/>
      <c r="E110" s="58" t="e">
        <f t="shared" si="9"/>
        <v>#DIV/0!</v>
      </c>
      <c r="F110" s="15"/>
    </row>
    <row r="111" spans="1:8" ht="18" hidden="1" customHeight="1">
      <c r="A111" s="14"/>
      <c r="B111" s="21" t="s">
        <v>85</v>
      </c>
      <c r="C111" s="33"/>
      <c r="D111" s="33"/>
      <c r="E111" s="58" t="e">
        <f t="shared" si="9"/>
        <v>#DIV/0!</v>
      </c>
      <c r="F111" s="15"/>
    </row>
    <row r="112" spans="1:8" ht="15.75" hidden="1" customHeight="1">
      <c r="A112" s="14"/>
      <c r="B112" s="21" t="s">
        <v>153</v>
      </c>
      <c r="C112" s="33"/>
      <c r="D112" s="33">
        <f t="shared" ref="D112:D113" si="10">C112</f>
        <v>0</v>
      </c>
      <c r="E112" s="58"/>
      <c r="F112" s="15"/>
    </row>
    <row r="113" spans="1:8" ht="16.5" hidden="1" customHeight="1">
      <c r="A113" s="14"/>
      <c r="B113" s="13" t="s">
        <v>88</v>
      </c>
      <c r="C113" s="11">
        <f>SUM(C114:C119)</f>
        <v>0</v>
      </c>
      <c r="D113" s="11">
        <f t="shared" si="10"/>
        <v>0</v>
      </c>
      <c r="E113" s="58" t="e">
        <f t="shared" si="9"/>
        <v>#DIV/0!</v>
      </c>
      <c r="F113" s="15"/>
    </row>
    <row r="114" spans="1:8" ht="16.5" hidden="1" customHeight="1">
      <c r="A114" s="14"/>
      <c r="B114" s="21" t="s">
        <v>89</v>
      </c>
      <c r="C114" s="33"/>
      <c r="D114" s="33"/>
      <c r="E114" s="58" t="e">
        <f t="shared" si="9"/>
        <v>#DIV/0!</v>
      </c>
      <c r="F114" s="15"/>
    </row>
    <row r="115" spans="1:8" ht="16.5" hidden="1" customHeight="1">
      <c r="A115" s="14"/>
      <c r="B115" s="21" t="s">
        <v>90</v>
      </c>
      <c r="C115" s="33"/>
      <c r="D115" s="33"/>
      <c r="E115" s="58" t="e">
        <f t="shared" si="9"/>
        <v>#DIV/0!</v>
      </c>
      <c r="F115" s="15"/>
    </row>
    <row r="116" spans="1:8" ht="16.5" hidden="1" customHeight="1">
      <c r="A116" s="14"/>
      <c r="B116" s="21" t="s">
        <v>91</v>
      </c>
      <c r="C116" s="16"/>
      <c r="D116" s="33"/>
      <c r="E116" s="58" t="e">
        <f t="shared" si="9"/>
        <v>#DIV/0!</v>
      </c>
      <c r="F116" s="15"/>
    </row>
    <row r="117" spans="1:8" ht="15.75" hidden="1" customHeight="1">
      <c r="A117" s="14"/>
      <c r="B117" s="21" t="s">
        <v>92</v>
      </c>
      <c r="C117" s="16"/>
      <c r="D117" s="33"/>
      <c r="E117" s="58" t="e">
        <f t="shared" si="9"/>
        <v>#DIV/0!</v>
      </c>
      <c r="F117" s="15"/>
    </row>
    <row r="118" spans="1:8" ht="16.5" hidden="1" customHeight="1">
      <c r="A118" s="14"/>
      <c r="B118" s="21" t="s">
        <v>154</v>
      </c>
      <c r="C118" s="16"/>
      <c r="D118" s="33"/>
      <c r="E118" s="58" t="e">
        <f t="shared" si="9"/>
        <v>#DIV/0!</v>
      </c>
      <c r="F118" s="15"/>
    </row>
    <row r="119" spans="1:8" ht="15" hidden="1" customHeight="1">
      <c r="A119" s="14"/>
      <c r="B119" s="21" t="s">
        <v>156</v>
      </c>
      <c r="C119" s="16"/>
      <c r="D119" s="33"/>
      <c r="E119" s="58" t="e">
        <f t="shared" si="9"/>
        <v>#DIV/0!</v>
      </c>
      <c r="F119" s="15"/>
    </row>
    <row r="120" spans="1:8" ht="15.75" hidden="1" customHeight="1">
      <c r="A120" s="14"/>
      <c r="B120" s="13" t="s">
        <v>96</v>
      </c>
      <c r="C120" s="19">
        <f>SUM(C121:C124)</f>
        <v>0</v>
      </c>
      <c r="D120" s="11">
        <f>SUM(D121:D124)</f>
        <v>0</v>
      </c>
      <c r="E120" s="58"/>
      <c r="F120" s="15"/>
    </row>
    <row r="121" spans="1:8" ht="15.75" hidden="1" customHeight="1">
      <c r="A121" s="14"/>
      <c r="B121" s="21" t="s">
        <v>97</v>
      </c>
      <c r="C121" s="16"/>
      <c r="D121" s="33"/>
      <c r="E121" s="58"/>
      <c r="F121" s="15"/>
    </row>
    <row r="122" spans="1:8" ht="16.5" hidden="1" customHeight="1">
      <c r="A122" s="14"/>
      <c r="B122" s="21" t="s">
        <v>98</v>
      </c>
      <c r="C122" s="16"/>
      <c r="D122" s="33"/>
      <c r="E122" s="58"/>
      <c r="F122" s="15"/>
    </row>
    <row r="123" spans="1:8" ht="17.25" hidden="1" customHeight="1">
      <c r="A123" s="14"/>
      <c r="B123" s="21" t="s">
        <v>99</v>
      </c>
      <c r="C123" s="16"/>
      <c r="D123" s="33"/>
      <c r="E123" s="58"/>
      <c r="F123" s="15"/>
    </row>
    <row r="124" spans="1:8" ht="17.25" hidden="1" customHeight="1">
      <c r="A124" s="14"/>
      <c r="B124" s="21" t="s">
        <v>100</v>
      </c>
      <c r="C124" s="16"/>
      <c r="D124" s="33"/>
      <c r="E124" s="58"/>
      <c r="F124" s="15"/>
    </row>
    <row r="125" spans="1:8" s="28" customFormat="1" ht="37.5">
      <c r="A125" s="6">
        <v>2</v>
      </c>
      <c r="B125" s="26" t="s">
        <v>186</v>
      </c>
      <c r="C125" s="27">
        <f>C126+C129+C131+C136+C139+C142+C149+C155+C160+C153+C164+C147+C145</f>
        <v>2934965209</v>
      </c>
      <c r="D125" s="27">
        <f>D126+D129+D131+D136+D139+D142+D149+D155+D160+D153+D164+D147+D145</f>
        <v>2294402908</v>
      </c>
      <c r="E125" s="47">
        <f t="shared" si="9"/>
        <v>78.174790657288511</v>
      </c>
      <c r="F125" s="47">
        <v>66</v>
      </c>
      <c r="H125" s="66"/>
    </row>
    <row r="126" spans="1:8" ht="18.75" hidden="1" customHeight="1">
      <c r="A126" s="14"/>
      <c r="B126" s="13" t="s">
        <v>88</v>
      </c>
      <c r="C126" s="11">
        <f>SUM(C127:C128)</f>
        <v>0</v>
      </c>
      <c r="D126" s="11">
        <f>SUM(D127:D128)</f>
        <v>0</v>
      </c>
      <c r="E126" s="58" t="e">
        <f t="shared" si="9"/>
        <v>#DIV/0!</v>
      </c>
      <c r="F126" s="47"/>
      <c r="H126" s="75"/>
    </row>
    <row r="127" spans="1:8" ht="20.25" hidden="1" customHeight="1">
      <c r="A127" s="14"/>
      <c r="B127" s="21" t="s">
        <v>155</v>
      </c>
      <c r="C127" s="33"/>
      <c r="D127" s="33">
        <f>C127</f>
        <v>0</v>
      </c>
      <c r="E127" s="58" t="e">
        <f t="shared" si="9"/>
        <v>#DIV/0!</v>
      </c>
      <c r="F127" s="15"/>
    </row>
    <row r="128" spans="1:8" hidden="1">
      <c r="A128" s="14"/>
      <c r="B128" s="21" t="s">
        <v>156</v>
      </c>
      <c r="C128" s="16"/>
      <c r="D128" s="33"/>
      <c r="E128" s="58" t="e">
        <f t="shared" si="9"/>
        <v>#DIV/0!</v>
      </c>
      <c r="F128" s="48"/>
      <c r="H128" s="4"/>
    </row>
    <row r="129" spans="1:8" ht="15.75" hidden="1" customHeight="1">
      <c r="A129" s="14"/>
      <c r="B129" s="13" t="s">
        <v>157</v>
      </c>
      <c r="C129" s="11">
        <f>C130</f>
        <v>0</v>
      </c>
      <c r="D129" s="11">
        <f>D130</f>
        <v>0</v>
      </c>
      <c r="E129" s="58" t="e">
        <f t="shared" si="9"/>
        <v>#DIV/0!</v>
      </c>
      <c r="F129" s="11">
        <f>F130</f>
        <v>0</v>
      </c>
    </row>
    <row r="130" spans="1:8" ht="18" hidden="1" customHeight="1">
      <c r="A130" s="14"/>
      <c r="B130" s="21" t="s">
        <v>158</v>
      </c>
      <c r="C130" s="33"/>
      <c r="D130" s="33"/>
      <c r="E130" s="58" t="e">
        <f t="shared" si="9"/>
        <v>#DIV/0!</v>
      </c>
      <c r="F130" s="15"/>
      <c r="H130" s="59"/>
    </row>
    <row r="131" spans="1:8" ht="18" customHeight="1">
      <c r="A131" s="14"/>
      <c r="B131" s="13" t="s">
        <v>96</v>
      </c>
      <c r="C131" s="19">
        <f>SUM(C132:C135)</f>
        <v>63308765</v>
      </c>
      <c r="D131" s="11">
        <f>SUM(D132:D135)</f>
        <v>63308765</v>
      </c>
      <c r="E131" s="58">
        <f t="shared" si="9"/>
        <v>100</v>
      </c>
      <c r="F131" s="11">
        <f>SUM(F132:F135)</f>
        <v>0</v>
      </c>
    </row>
    <row r="132" spans="1:8" ht="19.5" customHeight="1">
      <c r="A132" s="14"/>
      <c r="B132" s="21" t="s">
        <v>97</v>
      </c>
      <c r="C132" s="16">
        <v>47144825</v>
      </c>
      <c r="D132" s="33">
        <v>47144825</v>
      </c>
      <c r="E132" s="58">
        <f t="shared" si="9"/>
        <v>100</v>
      </c>
      <c r="F132" s="15"/>
      <c r="H132" s="65"/>
    </row>
    <row r="133" spans="1:8" ht="21" customHeight="1">
      <c r="A133" s="14"/>
      <c r="B133" s="21" t="s">
        <v>98</v>
      </c>
      <c r="C133" s="16">
        <v>8081970</v>
      </c>
      <c r="D133" s="33">
        <v>8081970</v>
      </c>
      <c r="E133" s="58">
        <f t="shared" si="9"/>
        <v>100</v>
      </c>
      <c r="F133" s="15"/>
    </row>
    <row r="134" spans="1:8" ht="19.5" customHeight="1">
      <c r="A134" s="14"/>
      <c r="B134" s="21" t="s">
        <v>99</v>
      </c>
      <c r="C134" s="36">
        <v>5387980</v>
      </c>
      <c r="D134" s="33">
        <v>5387980</v>
      </c>
      <c r="E134" s="58">
        <f t="shared" si="9"/>
        <v>100</v>
      </c>
      <c r="F134" s="15"/>
      <c r="H134" s="59"/>
    </row>
    <row r="135" spans="1:8" ht="18.75" customHeight="1">
      <c r="A135" s="14"/>
      <c r="B135" s="21" t="s">
        <v>100</v>
      </c>
      <c r="C135" s="36">
        <v>2693990</v>
      </c>
      <c r="D135" s="33">
        <v>2693990</v>
      </c>
      <c r="E135" s="58">
        <f t="shared" si="9"/>
        <v>100</v>
      </c>
      <c r="F135" s="15"/>
      <c r="H135" s="59"/>
    </row>
    <row r="136" spans="1:8">
      <c r="A136" s="14"/>
      <c r="B136" s="46" t="s">
        <v>101</v>
      </c>
      <c r="C136" s="11">
        <f>SUM(C137:C138)</f>
        <v>1859895444</v>
      </c>
      <c r="D136" s="11">
        <f>SUM(D137:D138)</f>
        <v>1792383670</v>
      </c>
      <c r="E136" s="47">
        <f t="shared" ref="E136:E138" si="11">D136/C136*100</f>
        <v>96.370130685690299</v>
      </c>
      <c r="F136" s="47"/>
      <c r="H136" s="59"/>
    </row>
    <row r="137" spans="1:8" ht="19.5" hidden="1" customHeight="1">
      <c r="A137" s="14"/>
      <c r="B137" s="21" t="s">
        <v>159</v>
      </c>
      <c r="C137" s="16"/>
      <c r="D137" s="16">
        <f>C137</f>
        <v>0</v>
      </c>
      <c r="E137" s="47" t="e">
        <f t="shared" si="11"/>
        <v>#DIV/0!</v>
      </c>
      <c r="F137" s="15"/>
      <c r="H137" s="59"/>
    </row>
    <row r="138" spans="1:8">
      <c r="A138" s="14"/>
      <c r="B138" s="21" t="s">
        <v>103</v>
      </c>
      <c r="C138" s="33">
        <v>1859895444</v>
      </c>
      <c r="D138" s="44">
        <v>1792383670</v>
      </c>
      <c r="E138" s="58">
        <f t="shared" si="11"/>
        <v>96.370130685690299</v>
      </c>
      <c r="F138" s="48"/>
      <c r="H138" s="59"/>
    </row>
    <row r="139" spans="1:8" ht="18" customHeight="1">
      <c r="A139" s="14"/>
      <c r="B139" s="46" t="s">
        <v>108</v>
      </c>
      <c r="C139" s="11">
        <f>SUM(C140:C141)</f>
        <v>260000000</v>
      </c>
      <c r="D139" s="11">
        <f>SUM(D140:D141)</f>
        <v>100863000</v>
      </c>
      <c r="E139" s="44">
        <f t="shared" ref="E139:E144" si="12">D139/C139*100</f>
        <v>38.793461538461536</v>
      </c>
      <c r="F139" s="47"/>
    </row>
    <row r="140" spans="1:8" ht="18" customHeight="1">
      <c r="A140" s="14"/>
      <c r="B140" s="21" t="s">
        <v>110</v>
      </c>
      <c r="C140" s="33">
        <v>260000000</v>
      </c>
      <c r="D140" s="11"/>
      <c r="E140" s="44">
        <f t="shared" si="12"/>
        <v>0</v>
      </c>
      <c r="F140" s="47"/>
    </row>
    <row r="141" spans="1:8" ht="18" customHeight="1">
      <c r="A141" s="14"/>
      <c r="B141" s="21" t="s">
        <v>111</v>
      </c>
      <c r="C141" s="16"/>
      <c r="D141" s="16">
        <v>100863000</v>
      </c>
      <c r="E141" s="44"/>
      <c r="F141" s="48"/>
    </row>
    <row r="142" spans="1:8">
      <c r="A142" s="14"/>
      <c r="B142" s="13" t="s">
        <v>124</v>
      </c>
      <c r="C142" s="19">
        <f>SUM(C143:C144)</f>
        <v>299399000</v>
      </c>
      <c r="D142" s="19">
        <f>SUM(D143:D144)</f>
        <v>269399000</v>
      </c>
      <c r="E142" s="47">
        <f t="shared" si="12"/>
        <v>89.979926452660166</v>
      </c>
      <c r="F142" s="47"/>
    </row>
    <row r="143" spans="1:8" ht="17.25" customHeight="1">
      <c r="A143" s="14"/>
      <c r="B143" s="21" t="s">
        <v>177</v>
      </c>
      <c r="C143" s="16">
        <v>269399000</v>
      </c>
      <c r="D143" s="16">
        <v>269399000</v>
      </c>
      <c r="E143" s="44">
        <f t="shared" si="12"/>
        <v>100</v>
      </c>
      <c r="F143" s="48"/>
    </row>
    <row r="144" spans="1:8" ht="17.25" customHeight="1">
      <c r="A144" s="14"/>
      <c r="B144" s="21" t="s">
        <v>127</v>
      </c>
      <c r="C144" s="16">
        <v>30000000</v>
      </c>
      <c r="D144" s="33"/>
      <c r="E144" s="44">
        <f t="shared" si="12"/>
        <v>0</v>
      </c>
      <c r="F144" s="48"/>
    </row>
    <row r="145" spans="1:6" ht="17.25" customHeight="1">
      <c r="A145" s="14"/>
      <c r="B145" s="13" t="s">
        <v>129</v>
      </c>
      <c r="C145" s="11">
        <f>C146</f>
        <v>0</v>
      </c>
      <c r="D145" s="11">
        <f>D146</f>
        <v>29028473</v>
      </c>
      <c r="E145" s="44"/>
      <c r="F145" s="48"/>
    </row>
    <row r="146" spans="1:6" ht="17.25" customHeight="1">
      <c r="A146" s="14"/>
      <c r="B146" s="21" t="s">
        <v>135</v>
      </c>
      <c r="C146" s="67"/>
      <c r="D146" s="67">
        <v>29028473</v>
      </c>
      <c r="E146" s="44"/>
      <c r="F146" s="48"/>
    </row>
    <row r="147" spans="1:6" ht="18" customHeight="1">
      <c r="A147" s="14"/>
      <c r="B147" s="13" t="s">
        <v>181</v>
      </c>
      <c r="C147" s="19">
        <f>SUM(C148:C148)</f>
        <v>75000000</v>
      </c>
      <c r="D147" s="19">
        <f>SUM(D148:D148)</f>
        <v>0</v>
      </c>
      <c r="E147" s="15"/>
      <c r="F147" s="48"/>
    </row>
    <row r="148" spans="1:6" ht="18.75" customHeight="1">
      <c r="A148" s="14"/>
      <c r="B148" s="21" t="s">
        <v>178</v>
      </c>
      <c r="C148" s="4">
        <v>75000000</v>
      </c>
      <c r="D148" s="4"/>
      <c r="E148" s="44">
        <f t="shared" ref="E148:E158" si="13">D148/C148*100</f>
        <v>0</v>
      </c>
      <c r="F148" s="48"/>
    </row>
    <row r="149" spans="1:6">
      <c r="A149" s="14"/>
      <c r="B149" s="46" t="s">
        <v>136</v>
      </c>
      <c r="C149" s="19">
        <f>SUM(C150:C152)</f>
        <v>1800000</v>
      </c>
      <c r="D149" s="19">
        <f>SUM(D150:D152)</f>
        <v>1800000</v>
      </c>
      <c r="E149" s="47">
        <f t="shared" si="13"/>
        <v>100</v>
      </c>
      <c r="F149" s="49"/>
    </row>
    <row r="150" spans="1:6" ht="19.5" hidden="1" customHeight="1">
      <c r="A150" s="14"/>
      <c r="B150" s="21" t="s">
        <v>137</v>
      </c>
      <c r="C150" s="16"/>
      <c r="D150" s="33">
        <f t="shared" ref="D150" si="14">C150/4</f>
        <v>0</v>
      </c>
      <c r="E150" s="44" t="e">
        <f t="shared" si="13"/>
        <v>#DIV/0!</v>
      </c>
      <c r="F150" s="48"/>
    </row>
    <row r="151" spans="1:6" ht="18.75" customHeight="1">
      <c r="A151" s="14"/>
      <c r="B151" s="21" t="s">
        <v>139</v>
      </c>
      <c r="C151" s="16">
        <v>1800000</v>
      </c>
      <c r="D151" s="33">
        <v>1800000</v>
      </c>
      <c r="E151" s="44">
        <f t="shared" si="13"/>
        <v>100</v>
      </c>
      <c r="F151" s="48"/>
    </row>
    <row r="152" spans="1:6" ht="18.75" hidden="1" customHeight="1">
      <c r="A152" s="14"/>
      <c r="B152" s="21" t="s">
        <v>176</v>
      </c>
      <c r="C152" s="33"/>
      <c r="D152" s="33"/>
      <c r="E152" s="44"/>
      <c r="F152" s="48"/>
    </row>
    <row r="153" spans="1:6" ht="18.75" hidden="1" customHeight="1">
      <c r="A153" s="14"/>
      <c r="B153" s="46" t="s">
        <v>141</v>
      </c>
      <c r="C153" s="11">
        <f>C154</f>
        <v>0</v>
      </c>
      <c r="D153" s="11">
        <f>D154</f>
        <v>0</v>
      </c>
      <c r="E153" s="44"/>
      <c r="F153" s="48"/>
    </row>
    <row r="154" spans="1:6" ht="18.75" hidden="1" customHeight="1">
      <c r="A154" s="14"/>
      <c r="B154" s="21" t="s">
        <v>142</v>
      </c>
      <c r="C154" s="33"/>
      <c r="D154" s="33"/>
      <c r="E154" s="44"/>
      <c r="F154" s="48"/>
    </row>
    <row r="155" spans="1:6">
      <c r="A155" s="14"/>
      <c r="B155" s="13" t="s">
        <v>143</v>
      </c>
      <c r="C155" s="11">
        <f>SUM(C156:C159)</f>
        <v>117226000</v>
      </c>
      <c r="D155" s="11">
        <f>SUM(D156:D159)</f>
        <v>37620000</v>
      </c>
      <c r="E155" s="47">
        <f t="shared" si="13"/>
        <v>32.091856755327314</v>
      </c>
      <c r="F155" s="47"/>
    </row>
    <row r="156" spans="1:6" ht="17.25" hidden="1" customHeight="1">
      <c r="A156" s="14"/>
      <c r="B156" s="21" t="s">
        <v>161</v>
      </c>
      <c r="C156" s="33"/>
      <c r="D156" s="33">
        <f>C156</f>
        <v>0</v>
      </c>
      <c r="E156" s="47" t="e">
        <f t="shared" si="13"/>
        <v>#DIV/0!</v>
      </c>
      <c r="F156" s="15"/>
    </row>
    <row r="157" spans="1:6" ht="18" hidden="1" customHeight="1">
      <c r="A157" s="14"/>
      <c r="B157" s="21" t="s">
        <v>145</v>
      </c>
      <c r="C157" s="33"/>
      <c r="D157" s="33">
        <f>C157</f>
        <v>0</v>
      </c>
      <c r="E157" s="47" t="e">
        <f t="shared" si="13"/>
        <v>#DIV/0!</v>
      </c>
      <c r="F157" s="15"/>
    </row>
    <row r="158" spans="1:6" ht="19.5" customHeight="1">
      <c r="A158" s="14"/>
      <c r="B158" s="21" t="s">
        <v>206</v>
      </c>
      <c r="C158" s="33">
        <v>50000000</v>
      </c>
      <c r="D158" s="4">
        <v>37620000</v>
      </c>
      <c r="E158" s="58">
        <f t="shared" si="13"/>
        <v>75.239999999999995</v>
      </c>
      <c r="F158" s="15"/>
    </row>
    <row r="159" spans="1:6">
      <c r="A159" s="14"/>
      <c r="B159" s="21" t="s">
        <v>147</v>
      </c>
      <c r="C159" s="16">
        <v>67226000</v>
      </c>
      <c r="D159" s="16"/>
      <c r="E159" s="44">
        <f t="shared" ref="E159:F170" si="15">D159/C159*100</f>
        <v>0</v>
      </c>
      <c r="F159" s="48"/>
    </row>
    <row r="160" spans="1:6" ht="22.5" hidden="1" customHeight="1">
      <c r="A160" s="14"/>
      <c r="B160" s="13" t="s">
        <v>148</v>
      </c>
      <c r="C160" s="19">
        <f>SUM(C161:C163)</f>
        <v>0</v>
      </c>
      <c r="D160" s="19">
        <f>SUM(D161:D163)</f>
        <v>0</v>
      </c>
      <c r="E160" s="44" t="e">
        <f t="shared" si="15"/>
        <v>#DIV/0!</v>
      </c>
      <c r="F160" s="47" t="e">
        <f t="shared" si="15"/>
        <v>#DIV/0!</v>
      </c>
    </row>
    <row r="161" spans="1:6" ht="23.25" hidden="1" customHeight="1">
      <c r="A161" s="14"/>
      <c r="B161" s="21" t="s">
        <v>162</v>
      </c>
      <c r="C161" s="16"/>
      <c r="D161" s="33"/>
      <c r="E161" s="44" t="e">
        <f t="shared" si="15"/>
        <v>#DIV/0!</v>
      </c>
      <c r="F161" s="48" t="e">
        <f>D161/#REF!*100</f>
        <v>#REF!</v>
      </c>
    </row>
    <row r="162" spans="1:6" ht="18" hidden="1" customHeight="1">
      <c r="A162" s="14"/>
      <c r="B162" s="21" t="s">
        <v>163</v>
      </c>
      <c r="C162" s="16"/>
      <c r="D162" s="33"/>
      <c r="E162" s="44" t="e">
        <f t="shared" si="15"/>
        <v>#DIV/0!</v>
      </c>
      <c r="F162" s="48" t="e">
        <f>D162/#REF!*100</f>
        <v>#REF!</v>
      </c>
    </row>
    <row r="163" spans="1:6" ht="22.5" hidden="1" customHeight="1">
      <c r="A163" s="14"/>
      <c r="B163" s="21" t="s">
        <v>149</v>
      </c>
      <c r="C163" s="16"/>
      <c r="D163" s="33"/>
      <c r="E163" s="44" t="e">
        <f t="shared" si="15"/>
        <v>#DIV/0!</v>
      </c>
      <c r="F163" s="48" t="e">
        <f>D163/#REF!*100</f>
        <v>#REF!</v>
      </c>
    </row>
    <row r="164" spans="1:6">
      <c r="A164" s="14"/>
      <c r="B164" s="46" t="s">
        <v>179</v>
      </c>
      <c r="C164" s="19">
        <f>C165</f>
        <v>258336000</v>
      </c>
      <c r="D164" s="19">
        <f>D165</f>
        <v>0</v>
      </c>
      <c r="E164" s="45">
        <f t="shared" si="15"/>
        <v>0</v>
      </c>
      <c r="F164" s="48"/>
    </row>
    <row r="165" spans="1:6">
      <c r="A165" s="14"/>
      <c r="B165" s="21" t="s">
        <v>180</v>
      </c>
      <c r="C165" s="16">
        <v>258336000</v>
      </c>
      <c r="D165" s="33"/>
      <c r="E165" s="44">
        <f t="shared" si="15"/>
        <v>0</v>
      </c>
      <c r="F165" s="48"/>
    </row>
    <row r="166" spans="1:6" s="28" customFormat="1" ht="37.5">
      <c r="A166" s="50">
        <v>3</v>
      </c>
      <c r="B166" s="26" t="s">
        <v>185</v>
      </c>
      <c r="C166" s="27"/>
      <c r="D166" s="27"/>
      <c r="E166" s="58"/>
      <c r="F166" s="47"/>
    </row>
    <row r="167" spans="1:6" s="28" customFormat="1" hidden="1">
      <c r="A167" s="50"/>
      <c r="B167" s="13" t="s">
        <v>129</v>
      </c>
      <c r="C167" s="27">
        <f>C168</f>
        <v>0</v>
      </c>
      <c r="D167" s="27">
        <f>D168</f>
        <v>0</v>
      </c>
      <c r="E167" s="47" t="e">
        <f t="shared" si="15"/>
        <v>#DIV/0!</v>
      </c>
      <c r="F167" s="47" t="e">
        <f t="shared" si="15"/>
        <v>#DIV/0!</v>
      </c>
    </row>
    <row r="168" spans="1:6" s="28" customFormat="1" hidden="1">
      <c r="A168" s="50"/>
      <c r="B168" s="21" t="s">
        <v>135</v>
      </c>
      <c r="C168" s="24"/>
      <c r="D168" s="24"/>
      <c r="E168" s="44" t="e">
        <f t="shared" si="15"/>
        <v>#DIV/0!</v>
      </c>
      <c r="F168" s="48" t="e">
        <f>D168/#REF!*100</f>
        <v>#REF!</v>
      </c>
    </row>
    <row r="169" spans="1:6" hidden="1">
      <c r="A169" s="14"/>
      <c r="B169" s="13" t="s">
        <v>136</v>
      </c>
      <c r="C169" s="19">
        <f>C170</f>
        <v>0</v>
      </c>
      <c r="D169" s="19">
        <f>D170</f>
        <v>0</v>
      </c>
      <c r="E169" s="47" t="e">
        <f t="shared" si="15"/>
        <v>#DIV/0!</v>
      </c>
      <c r="F169" s="47" t="e">
        <f t="shared" si="15"/>
        <v>#DIV/0!</v>
      </c>
    </row>
    <row r="170" spans="1:6" hidden="1">
      <c r="A170" s="14"/>
      <c r="B170" s="21" t="s">
        <v>140</v>
      </c>
      <c r="C170" s="16"/>
      <c r="D170" s="16"/>
      <c r="E170" s="44" t="e">
        <f t="shared" si="15"/>
        <v>#DIV/0!</v>
      </c>
      <c r="F170" s="48" t="e">
        <f>D170/#REF!*100</f>
        <v>#REF!</v>
      </c>
    </row>
    <row r="171" spans="1:6" hidden="1">
      <c r="A171" s="17">
        <v>5</v>
      </c>
      <c r="B171" s="13" t="s">
        <v>164</v>
      </c>
      <c r="C171" s="19"/>
      <c r="D171" s="19"/>
      <c r="E171" s="45" t="e">
        <f>D171/C171*100</f>
        <v>#DIV/0!</v>
      </c>
      <c r="F171" s="49"/>
    </row>
    <row r="172" spans="1:6" ht="18.75" hidden="1" customHeight="1">
      <c r="C172" s="51"/>
      <c r="D172" s="84" t="s">
        <v>165</v>
      </c>
      <c r="E172" s="84"/>
      <c r="F172" s="84"/>
    </row>
    <row r="173" spans="1:6" ht="18.75" hidden="1" customHeight="1">
      <c r="C173" s="52"/>
      <c r="D173" s="85" t="s">
        <v>166</v>
      </c>
      <c r="E173" s="85"/>
      <c r="F173" s="85"/>
    </row>
    <row r="174" spans="1:6" ht="18.75" customHeight="1"/>
    <row r="175" spans="1:6" ht="15.75" customHeight="1">
      <c r="D175" s="91" t="s">
        <v>211</v>
      </c>
      <c r="E175" s="91"/>
      <c r="F175" s="91"/>
    </row>
    <row r="176" spans="1:6" ht="15.75" customHeight="1">
      <c r="B176" s="79" t="s">
        <v>170</v>
      </c>
      <c r="D176" s="102" t="s">
        <v>169</v>
      </c>
      <c r="E176" s="102"/>
      <c r="F176" s="102"/>
    </row>
    <row r="177" spans="1:3" ht="27" customHeight="1">
      <c r="A177" s="95"/>
      <c r="B177" s="95"/>
      <c r="C177" s="40"/>
    </row>
    <row r="180" spans="1:3">
      <c r="B180" s="79" t="s">
        <v>171</v>
      </c>
    </row>
  </sheetData>
  <mergeCells count="22">
    <mergeCell ref="F16:F17"/>
    <mergeCell ref="D172:F172"/>
    <mergeCell ref="D173:F173"/>
    <mergeCell ref="A177:B177"/>
    <mergeCell ref="A10:F10"/>
    <mergeCell ref="A11:F11"/>
    <mergeCell ref="A12:F12"/>
    <mergeCell ref="A13:F13"/>
    <mergeCell ref="A14:F14"/>
    <mergeCell ref="A16:A17"/>
    <mergeCell ref="B16:B17"/>
    <mergeCell ref="C16:C17"/>
    <mergeCell ref="D16:D17"/>
    <mergeCell ref="E16:E17"/>
    <mergeCell ref="D175:F175"/>
    <mergeCell ref="D176:F176"/>
    <mergeCell ref="A8:F8"/>
    <mergeCell ref="A1:B1"/>
    <mergeCell ref="A4:F4"/>
    <mergeCell ref="A5:F5"/>
    <mergeCell ref="A6:F6"/>
    <mergeCell ref="A7:F7"/>
  </mergeCells>
  <pageMargins left="0.25" right="0.17" top="0.43" bottom="0.24"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B02 -2022 L1</vt:lpstr>
      <vt:lpstr> B02 -2022 L2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2023-05-10T02:30:17Z</cp:lastPrinted>
  <dcterms:created xsi:type="dcterms:W3CDTF">2022-09-21T02:21:19Z</dcterms:created>
  <dcterms:modified xsi:type="dcterms:W3CDTF">2023-05-10T02:30:55Z</dcterms:modified>
</cp:coreProperties>
</file>